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4780" windowHeight="12405" activeTab="1"/>
  </bookViews>
  <sheets>
    <sheet name="Totaal" sheetId="2" r:id="rId1"/>
    <sheet name="invoer" sheetId="1" r:id="rId2"/>
    <sheet name="Blad3" sheetId="3" r:id="rId3"/>
  </sheets>
  <definedNames>
    <definedName name="_xlnm._FilterDatabase" localSheetId="1" hidden="1">invoer!$C$14:$L$165</definedName>
  </definedNames>
  <calcPr calcId="145621"/>
</workbook>
</file>

<file path=xl/calcChain.xml><?xml version="1.0" encoding="utf-8"?>
<calcChain xmlns="http://schemas.openxmlformats.org/spreadsheetml/2006/main">
  <c r="C8" i="2" l="1"/>
  <c r="C9" i="2"/>
  <c r="C10" i="2"/>
  <c r="C11" i="2"/>
  <c r="C12" i="2"/>
  <c r="C13" i="2"/>
  <c r="C14" i="2"/>
  <c r="C15" i="2"/>
  <c r="C16" i="2"/>
  <c r="C17" i="2"/>
  <c r="C18" i="2"/>
  <c r="C20" i="2"/>
  <c r="C19" i="2"/>
  <c r="G5" i="1" l="1"/>
  <c r="K15" i="1"/>
  <c r="L15" i="1" s="1"/>
  <c r="S16" i="1" l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5" i="1"/>
  <c r="P7" i="1"/>
  <c r="P5" i="1"/>
  <c r="P3" i="1"/>
  <c r="N3" i="1"/>
  <c r="R3" i="2" s="1"/>
  <c r="E3" i="1"/>
  <c r="K26" i="1"/>
  <c r="T26" i="1"/>
  <c r="K27" i="1"/>
  <c r="T27" i="1"/>
  <c r="K28" i="1"/>
  <c r="T28" i="1"/>
  <c r="K29" i="1"/>
  <c r="T29" i="1"/>
  <c r="K30" i="1"/>
  <c r="T30" i="1"/>
  <c r="W30" i="1"/>
  <c r="K31" i="1"/>
  <c r="T31" i="1"/>
  <c r="K32" i="1"/>
  <c r="T32" i="1"/>
  <c r="K33" i="1"/>
  <c r="T33" i="1"/>
  <c r="K34" i="1"/>
  <c r="T34" i="1"/>
  <c r="K35" i="1"/>
  <c r="T35" i="1"/>
  <c r="K36" i="1"/>
  <c r="T36" i="1"/>
  <c r="K37" i="1"/>
  <c r="T37" i="1"/>
  <c r="K38" i="1"/>
  <c r="T38" i="1"/>
  <c r="W38" i="1"/>
  <c r="K39" i="1"/>
  <c r="T39" i="1"/>
  <c r="K40" i="1"/>
  <c r="T40" i="1"/>
  <c r="K41" i="1"/>
  <c r="T41" i="1"/>
  <c r="K42" i="1"/>
  <c r="T42" i="1"/>
  <c r="K43" i="1"/>
  <c r="T43" i="1"/>
  <c r="K44" i="1"/>
  <c r="T44" i="1"/>
  <c r="K45" i="1"/>
  <c r="T45" i="1"/>
  <c r="K46" i="1"/>
  <c r="T46" i="1"/>
  <c r="W46" i="1"/>
  <c r="K47" i="1"/>
  <c r="T47" i="1"/>
  <c r="K48" i="1"/>
  <c r="T48" i="1"/>
  <c r="K49" i="1"/>
  <c r="T49" i="1"/>
  <c r="K50" i="1"/>
  <c r="T50" i="1"/>
  <c r="K51" i="1"/>
  <c r="T51" i="1"/>
  <c r="K52" i="1"/>
  <c r="T52" i="1"/>
  <c r="K53" i="1"/>
  <c r="T53" i="1"/>
  <c r="K54" i="1"/>
  <c r="T54" i="1"/>
  <c r="W54" i="1"/>
  <c r="K55" i="1"/>
  <c r="T55" i="1"/>
  <c r="K56" i="1"/>
  <c r="T56" i="1"/>
  <c r="K57" i="1"/>
  <c r="T57" i="1"/>
  <c r="K58" i="1"/>
  <c r="T58" i="1"/>
  <c r="K59" i="1"/>
  <c r="T59" i="1"/>
  <c r="K60" i="1"/>
  <c r="T60" i="1"/>
  <c r="K61" i="1"/>
  <c r="T61" i="1"/>
  <c r="K62" i="1"/>
  <c r="T62" i="1"/>
  <c r="W62" i="1"/>
  <c r="K63" i="1"/>
  <c r="T63" i="1"/>
  <c r="K64" i="1"/>
  <c r="T64" i="1"/>
  <c r="K65" i="1"/>
  <c r="T65" i="1"/>
  <c r="K66" i="1"/>
  <c r="T66" i="1"/>
  <c r="K67" i="1"/>
  <c r="T67" i="1"/>
  <c r="K68" i="1"/>
  <c r="T68" i="1"/>
  <c r="K69" i="1"/>
  <c r="T69" i="1"/>
  <c r="K70" i="1"/>
  <c r="T70" i="1"/>
  <c r="W70" i="1"/>
  <c r="K71" i="1"/>
  <c r="T71" i="1"/>
  <c r="K72" i="1"/>
  <c r="T72" i="1"/>
  <c r="K73" i="1"/>
  <c r="T73" i="1"/>
  <c r="K74" i="1"/>
  <c r="T74" i="1"/>
  <c r="K75" i="1"/>
  <c r="T75" i="1"/>
  <c r="K76" i="1"/>
  <c r="T76" i="1"/>
  <c r="K77" i="1"/>
  <c r="T77" i="1"/>
  <c r="K78" i="1"/>
  <c r="T78" i="1"/>
  <c r="W78" i="1"/>
  <c r="K79" i="1"/>
  <c r="T79" i="1"/>
  <c r="K80" i="1"/>
  <c r="T80" i="1"/>
  <c r="K81" i="1"/>
  <c r="T81" i="1"/>
  <c r="K82" i="1"/>
  <c r="T82" i="1"/>
  <c r="K83" i="1"/>
  <c r="T83" i="1"/>
  <c r="K84" i="1"/>
  <c r="T84" i="1"/>
  <c r="K85" i="1"/>
  <c r="T85" i="1"/>
  <c r="K86" i="1"/>
  <c r="T86" i="1"/>
  <c r="W86" i="1"/>
  <c r="K87" i="1"/>
  <c r="T87" i="1"/>
  <c r="K88" i="1"/>
  <c r="T88" i="1"/>
  <c r="K89" i="1"/>
  <c r="T89" i="1"/>
  <c r="K90" i="1"/>
  <c r="T90" i="1"/>
  <c r="K91" i="1"/>
  <c r="T91" i="1"/>
  <c r="K92" i="1"/>
  <c r="T92" i="1"/>
  <c r="K93" i="1"/>
  <c r="T93" i="1"/>
  <c r="K94" i="1"/>
  <c r="T94" i="1"/>
  <c r="W94" i="1"/>
  <c r="K95" i="1"/>
  <c r="T95" i="1"/>
  <c r="K96" i="1"/>
  <c r="T96" i="1"/>
  <c r="K97" i="1"/>
  <c r="T97" i="1"/>
  <c r="K98" i="1"/>
  <c r="T98" i="1"/>
  <c r="K99" i="1"/>
  <c r="T99" i="1"/>
  <c r="K100" i="1"/>
  <c r="L100" i="1" s="1"/>
  <c r="T100" i="1"/>
  <c r="K101" i="1"/>
  <c r="L101" i="1" s="1"/>
  <c r="T101" i="1"/>
  <c r="K102" i="1"/>
  <c r="T102" i="1"/>
  <c r="W102" i="1"/>
  <c r="K103" i="1"/>
  <c r="T103" i="1"/>
  <c r="K104" i="1"/>
  <c r="L104" i="1" s="1"/>
  <c r="T104" i="1"/>
  <c r="K105" i="1"/>
  <c r="L105" i="1" s="1"/>
  <c r="T105" i="1"/>
  <c r="K106" i="1"/>
  <c r="T106" i="1"/>
  <c r="K107" i="1"/>
  <c r="T107" i="1"/>
  <c r="K108" i="1"/>
  <c r="L108" i="1" s="1"/>
  <c r="T108" i="1"/>
  <c r="K109" i="1"/>
  <c r="L109" i="1" s="1"/>
  <c r="T109" i="1"/>
  <c r="K110" i="1"/>
  <c r="T110" i="1"/>
  <c r="K111" i="1"/>
  <c r="T111" i="1"/>
  <c r="K112" i="1"/>
  <c r="L112" i="1" s="1"/>
  <c r="T112" i="1"/>
  <c r="K113" i="1"/>
  <c r="L113" i="1" s="1"/>
  <c r="T113" i="1"/>
  <c r="K114" i="1"/>
  <c r="T114" i="1"/>
  <c r="K115" i="1"/>
  <c r="T115" i="1"/>
  <c r="K116" i="1"/>
  <c r="L116" i="1" s="1"/>
  <c r="T116" i="1"/>
  <c r="K117" i="1"/>
  <c r="L117" i="1" s="1"/>
  <c r="T117" i="1"/>
  <c r="K118" i="1"/>
  <c r="T118" i="1"/>
  <c r="W118" i="1"/>
  <c r="K119" i="1"/>
  <c r="T119" i="1"/>
  <c r="K120" i="1"/>
  <c r="L120" i="1" s="1"/>
  <c r="T120" i="1"/>
  <c r="K121" i="1"/>
  <c r="L121" i="1" s="1"/>
  <c r="T121" i="1"/>
  <c r="K122" i="1"/>
  <c r="T122" i="1"/>
  <c r="K123" i="1"/>
  <c r="T123" i="1"/>
  <c r="K124" i="1"/>
  <c r="L124" i="1" s="1"/>
  <c r="T124" i="1"/>
  <c r="K125" i="1"/>
  <c r="L125" i="1" s="1"/>
  <c r="T125" i="1"/>
  <c r="K126" i="1"/>
  <c r="T126" i="1"/>
  <c r="K127" i="1"/>
  <c r="T127" i="1"/>
  <c r="K128" i="1"/>
  <c r="L128" i="1" s="1"/>
  <c r="T128" i="1"/>
  <c r="K129" i="1"/>
  <c r="L129" i="1" s="1"/>
  <c r="T129" i="1"/>
  <c r="K130" i="1"/>
  <c r="T130" i="1"/>
  <c r="K131" i="1"/>
  <c r="T131" i="1"/>
  <c r="K132" i="1"/>
  <c r="L132" i="1" s="1"/>
  <c r="T132" i="1"/>
  <c r="K133" i="1"/>
  <c r="L133" i="1" s="1"/>
  <c r="T133" i="1"/>
  <c r="K134" i="1"/>
  <c r="T134" i="1"/>
  <c r="W134" i="1"/>
  <c r="K135" i="1"/>
  <c r="T135" i="1"/>
  <c r="K136" i="1"/>
  <c r="L136" i="1" s="1"/>
  <c r="T136" i="1"/>
  <c r="K137" i="1"/>
  <c r="L137" i="1" s="1"/>
  <c r="T137" i="1"/>
  <c r="K138" i="1"/>
  <c r="T138" i="1"/>
  <c r="K139" i="1"/>
  <c r="T139" i="1"/>
  <c r="K140" i="1"/>
  <c r="T140" i="1"/>
  <c r="K141" i="1"/>
  <c r="T141" i="1"/>
  <c r="K142" i="1"/>
  <c r="T142" i="1"/>
  <c r="K143" i="1"/>
  <c r="T143" i="1"/>
  <c r="K144" i="1"/>
  <c r="T144" i="1"/>
  <c r="K145" i="1"/>
  <c r="T145" i="1"/>
  <c r="K146" i="1"/>
  <c r="W146" i="1" s="1"/>
  <c r="T146" i="1"/>
  <c r="K147" i="1"/>
  <c r="T147" i="1"/>
  <c r="K148" i="1"/>
  <c r="T148" i="1"/>
  <c r="K149" i="1"/>
  <c r="T149" i="1"/>
  <c r="K150" i="1"/>
  <c r="T150" i="1"/>
  <c r="W150" i="1"/>
  <c r="K151" i="1"/>
  <c r="T151" i="1"/>
  <c r="K152" i="1"/>
  <c r="T152" i="1"/>
  <c r="K153" i="1"/>
  <c r="T153" i="1"/>
  <c r="K154" i="1"/>
  <c r="W154" i="1" s="1"/>
  <c r="T154" i="1"/>
  <c r="K155" i="1"/>
  <c r="T155" i="1"/>
  <c r="K156" i="1"/>
  <c r="T156" i="1"/>
  <c r="K157" i="1"/>
  <c r="T157" i="1"/>
  <c r="K158" i="1"/>
  <c r="T158" i="1"/>
  <c r="W158" i="1"/>
  <c r="K159" i="1"/>
  <c r="T159" i="1"/>
  <c r="K160" i="1"/>
  <c r="T160" i="1"/>
  <c r="K161" i="1"/>
  <c r="T161" i="1"/>
  <c r="K162" i="1"/>
  <c r="T162" i="1"/>
  <c r="W162" i="1"/>
  <c r="K163" i="1"/>
  <c r="T163" i="1"/>
  <c r="K164" i="1"/>
  <c r="T164" i="1"/>
  <c r="K165" i="1"/>
  <c r="T165" i="1"/>
  <c r="T16" i="1"/>
  <c r="T17" i="1"/>
  <c r="T18" i="1"/>
  <c r="T19" i="1"/>
  <c r="T20" i="1"/>
  <c r="T21" i="1"/>
  <c r="T22" i="1"/>
  <c r="T23" i="1"/>
  <c r="T24" i="1"/>
  <c r="T25" i="1"/>
  <c r="T15" i="1"/>
  <c r="P37" i="2"/>
  <c r="K16" i="1"/>
  <c r="K17" i="1"/>
  <c r="K18" i="1"/>
  <c r="K19" i="1"/>
  <c r="K20" i="1"/>
  <c r="K21" i="1"/>
  <c r="K22" i="1"/>
  <c r="K23" i="1"/>
  <c r="K24" i="1"/>
  <c r="K25" i="1"/>
  <c r="G7" i="1"/>
  <c r="D29" i="2" l="1"/>
  <c r="F19" i="2"/>
  <c r="N5" i="1"/>
  <c r="R5" i="1" s="1"/>
  <c r="W24" i="1"/>
  <c r="L24" i="1"/>
  <c r="W22" i="1"/>
  <c r="L22" i="1"/>
  <c r="W20" i="1"/>
  <c r="L20" i="1"/>
  <c r="J19" i="2" s="1"/>
  <c r="W16" i="1"/>
  <c r="L16" i="1"/>
  <c r="V165" i="1"/>
  <c r="L165" i="1"/>
  <c r="V164" i="1"/>
  <c r="L164" i="1"/>
  <c r="V158" i="1"/>
  <c r="L158" i="1"/>
  <c r="V156" i="1"/>
  <c r="L156" i="1"/>
  <c r="V149" i="1"/>
  <c r="L149" i="1"/>
  <c r="V148" i="1"/>
  <c r="L148" i="1"/>
  <c r="V142" i="1"/>
  <c r="L142" i="1"/>
  <c r="V141" i="1"/>
  <c r="L141" i="1"/>
  <c r="V139" i="1"/>
  <c r="L139" i="1"/>
  <c r="V115" i="1"/>
  <c r="L115" i="1"/>
  <c r="V110" i="1"/>
  <c r="L110" i="1"/>
  <c r="W25" i="1"/>
  <c r="L25" i="1"/>
  <c r="W23" i="1"/>
  <c r="L23" i="1"/>
  <c r="W21" i="1"/>
  <c r="L21" i="1"/>
  <c r="W19" i="1"/>
  <c r="L19" i="1"/>
  <c r="W17" i="1"/>
  <c r="L17" i="1"/>
  <c r="V162" i="1"/>
  <c r="L162" i="1"/>
  <c r="V161" i="1"/>
  <c r="L161" i="1"/>
  <c r="V160" i="1"/>
  <c r="L160" i="1"/>
  <c r="V159" i="1"/>
  <c r="L159" i="1"/>
  <c r="V154" i="1"/>
  <c r="L154" i="1"/>
  <c r="V153" i="1"/>
  <c r="L153" i="1"/>
  <c r="V152" i="1"/>
  <c r="L152" i="1"/>
  <c r="V151" i="1"/>
  <c r="L151" i="1"/>
  <c r="V146" i="1"/>
  <c r="L146" i="1"/>
  <c r="V145" i="1"/>
  <c r="L145" i="1"/>
  <c r="V144" i="1"/>
  <c r="L144" i="1"/>
  <c r="V143" i="1"/>
  <c r="L143" i="1"/>
  <c r="V134" i="1"/>
  <c r="L134" i="1"/>
  <c r="V131" i="1"/>
  <c r="L131" i="1"/>
  <c r="V130" i="1"/>
  <c r="L130" i="1"/>
  <c r="V127" i="1"/>
  <c r="L127" i="1"/>
  <c r="V126" i="1"/>
  <c r="L126" i="1"/>
  <c r="V123" i="1"/>
  <c r="L123" i="1"/>
  <c r="V122" i="1"/>
  <c r="L122" i="1"/>
  <c r="V119" i="1"/>
  <c r="L119" i="1"/>
  <c r="V102" i="1"/>
  <c r="L102" i="1"/>
  <c r="V99" i="1"/>
  <c r="L99" i="1"/>
  <c r="V98" i="1"/>
  <c r="L98" i="1"/>
  <c r="V97" i="1"/>
  <c r="L97" i="1"/>
  <c r="V96" i="1"/>
  <c r="L96" i="1"/>
  <c r="V95" i="1"/>
  <c r="L95" i="1"/>
  <c r="V86" i="1"/>
  <c r="L86" i="1"/>
  <c r="V85" i="1"/>
  <c r="L85" i="1"/>
  <c r="V84" i="1"/>
  <c r="L84" i="1"/>
  <c r="V83" i="1"/>
  <c r="L83" i="1"/>
  <c r="V82" i="1"/>
  <c r="L82" i="1"/>
  <c r="V81" i="1"/>
  <c r="L81" i="1"/>
  <c r="V80" i="1"/>
  <c r="L80" i="1"/>
  <c r="V79" i="1"/>
  <c r="L79" i="1"/>
  <c r="V70" i="1"/>
  <c r="L70" i="1"/>
  <c r="V69" i="1"/>
  <c r="L69" i="1"/>
  <c r="V68" i="1"/>
  <c r="L68" i="1"/>
  <c r="V67" i="1"/>
  <c r="L67" i="1"/>
  <c r="V66" i="1"/>
  <c r="L66" i="1"/>
  <c r="V65" i="1"/>
  <c r="L65" i="1"/>
  <c r="V64" i="1"/>
  <c r="L64" i="1"/>
  <c r="V63" i="1"/>
  <c r="L63" i="1"/>
  <c r="V54" i="1"/>
  <c r="L54" i="1"/>
  <c r="V53" i="1"/>
  <c r="L53" i="1"/>
  <c r="V52" i="1"/>
  <c r="L52" i="1"/>
  <c r="V51" i="1"/>
  <c r="L51" i="1"/>
  <c r="V50" i="1"/>
  <c r="L50" i="1"/>
  <c r="V49" i="1"/>
  <c r="L49" i="1"/>
  <c r="V48" i="1"/>
  <c r="L48" i="1"/>
  <c r="V47" i="1"/>
  <c r="L47" i="1"/>
  <c r="V38" i="1"/>
  <c r="L38" i="1"/>
  <c r="V37" i="1"/>
  <c r="L37" i="1"/>
  <c r="V36" i="1"/>
  <c r="L36" i="1"/>
  <c r="V35" i="1"/>
  <c r="L35" i="1"/>
  <c r="V34" i="1"/>
  <c r="L34" i="1"/>
  <c r="V33" i="1"/>
  <c r="L33" i="1"/>
  <c r="V32" i="1"/>
  <c r="L32" i="1"/>
  <c r="V31" i="1"/>
  <c r="L31" i="1"/>
  <c r="W18" i="1"/>
  <c r="L18" i="1"/>
  <c r="V163" i="1"/>
  <c r="L163" i="1"/>
  <c r="V157" i="1"/>
  <c r="L157" i="1"/>
  <c r="V155" i="1"/>
  <c r="L155" i="1"/>
  <c r="V150" i="1"/>
  <c r="L150" i="1"/>
  <c r="V147" i="1"/>
  <c r="L147" i="1"/>
  <c r="W142" i="1"/>
  <c r="V140" i="1"/>
  <c r="L140" i="1"/>
  <c r="V138" i="1"/>
  <c r="L138" i="1"/>
  <c r="V135" i="1"/>
  <c r="L135" i="1"/>
  <c r="V118" i="1"/>
  <c r="L118" i="1"/>
  <c r="V114" i="1"/>
  <c r="L114" i="1"/>
  <c r="V111" i="1"/>
  <c r="L111" i="1"/>
  <c r="V107" i="1"/>
  <c r="L107" i="1"/>
  <c r="V106" i="1"/>
  <c r="L106" i="1"/>
  <c r="V103" i="1"/>
  <c r="L103" i="1"/>
  <c r="V94" i="1"/>
  <c r="L94" i="1"/>
  <c r="V93" i="1"/>
  <c r="L93" i="1"/>
  <c r="V92" i="1"/>
  <c r="L92" i="1"/>
  <c r="V91" i="1"/>
  <c r="L91" i="1"/>
  <c r="V90" i="1"/>
  <c r="L90" i="1"/>
  <c r="V89" i="1"/>
  <c r="L89" i="1"/>
  <c r="V88" i="1"/>
  <c r="L88" i="1"/>
  <c r="V87" i="1"/>
  <c r="L87" i="1"/>
  <c r="V78" i="1"/>
  <c r="L78" i="1"/>
  <c r="V77" i="1"/>
  <c r="L77" i="1"/>
  <c r="V76" i="1"/>
  <c r="L76" i="1"/>
  <c r="V75" i="1"/>
  <c r="L75" i="1"/>
  <c r="V74" i="1"/>
  <c r="L74" i="1"/>
  <c r="V73" i="1"/>
  <c r="L73" i="1"/>
  <c r="V72" i="1"/>
  <c r="L72" i="1"/>
  <c r="V71" i="1"/>
  <c r="L71" i="1"/>
  <c r="V62" i="1"/>
  <c r="L62" i="1"/>
  <c r="V61" i="1"/>
  <c r="L61" i="1"/>
  <c r="V60" i="1"/>
  <c r="L60" i="1"/>
  <c r="V59" i="1"/>
  <c r="L59" i="1"/>
  <c r="V58" i="1"/>
  <c r="L58" i="1"/>
  <c r="V57" i="1"/>
  <c r="L57" i="1"/>
  <c r="V56" i="1"/>
  <c r="L56" i="1"/>
  <c r="V55" i="1"/>
  <c r="L55" i="1"/>
  <c r="V46" i="1"/>
  <c r="L46" i="1"/>
  <c r="V45" i="1"/>
  <c r="L45" i="1"/>
  <c r="V44" i="1"/>
  <c r="L44" i="1"/>
  <c r="V43" i="1"/>
  <c r="L43" i="1"/>
  <c r="V42" i="1"/>
  <c r="L42" i="1"/>
  <c r="V41" i="1"/>
  <c r="L41" i="1"/>
  <c r="V40" i="1"/>
  <c r="L40" i="1"/>
  <c r="V39" i="1"/>
  <c r="L39" i="1"/>
  <c r="V30" i="1"/>
  <c r="L30" i="1"/>
  <c r="V29" i="1"/>
  <c r="L29" i="1"/>
  <c r="V28" i="1"/>
  <c r="L28" i="1"/>
  <c r="V27" i="1"/>
  <c r="L27" i="1"/>
  <c r="V26" i="1"/>
  <c r="L26" i="1"/>
  <c r="O25" i="2"/>
  <c r="M25" i="2"/>
  <c r="K25" i="2"/>
  <c r="I25" i="2"/>
  <c r="G25" i="2"/>
  <c r="E25" i="2"/>
  <c r="O24" i="2"/>
  <c r="M24" i="2"/>
  <c r="K24" i="2"/>
  <c r="I24" i="2"/>
  <c r="G24" i="2"/>
  <c r="E24" i="2"/>
  <c r="O18" i="2"/>
  <c r="M18" i="2"/>
  <c r="K18" i="2"/>
  <c r="I18" i="2"/>
  <c r="G18" i="2"/>
  <c r="E18" i="2"/>
  <c r="O17" i="2"/>
  <c r="M17" i="2"/>
  <c r="K17" i="2"/>
  <c r="I17" i="2"/>
  <c r="G17" i="2"/>
  <c r="E17" i="2"/>
  <c r="O16" i="2"/>
  <c r="M16" i="2"/>
  <c r="K16" i="2"/>
  <c r="I16" i="2"/>
  <c r="G16" i="2"/>
  <c r="E16" i="2"/>
  <c r="O15" i="2"/>
  <c r="M15" i="2"/>
  <c r="K15" i="2"/>
  <c r="I15" i="2"/>
  <c r="G15" i="2"/>
  <c r="E15" i="2"/>
  <c r="O14" i="2"/>
  <c r="M14" i="2"/>
  <c r="K14" i="2"/>
  <c r="I14" i="2"/>
  <c r="G14" i="2"/>
  <c r="E14" i="2"/>
  <c r="O13" i="2"/>
  <c r="M13" i="2"/>
  <c r="K13" i="2"/>
  <c r="I13" i="2"/>
  <c r="G13" i="2"/>
  <c r="E13" i="2"/>
  <c r="O12" i="2"/>
  <c r="M12" i="2"/>
  <c r="K12" i="2"/>
  <c r="I12" i="2"/>
  <c r="G12" i="2"/>
  <c r="E12" i="2"/>
  <c r="O11" i="2"/>
  <c r="M11" i="2"/>
  <c r="K11" i="2"/>
  <c r="I11" i="2"/>
  <c r="G11" i="2"/>
  <c r="E11" i="2"/>
  <c r="O10" i="2"/>
  <c r="M10" i="2"/>
  <c r="K10" i="2"/>
  <c r="I10" i="2"/>
  <c r="G10" i="2"/>
  <c r="E10" i="2"/>
  <c r="O9" i="2"/>
  <c r="M9" i="2"/>
  <c r="K9" i="2"/>
  <c r="I9" i="2"/>
  <c r="G9" i="2"/>
  <c r="E9" i="2"/>
  <c r="O8" i="2"/>
  <c r="M8" i="2"/>
  <c r="K8" i="2"/>
  <c r="I8" i="2"/>
  <c r="N25" i="2"/>
  <c r="L25" i="2"/>
  <c r="J25" i="2"/>
  <c r="H25" i="2"/>
  <c r="F25" i="2"/>
  <c r="D25" i="2"/>
  <c r="N24" i="2"/>
  <c r="L24" i="2"/>
  <c r="J24" i="2"/>
  <c r="H24" i="2"/>
  <c r="F24" i="2"/>
  <c r="D24" i="2"/>
  <c r="N18" i="2"/>
  <c r="L18" i="2"/>
  <c r="J18" i="2"/>
  <c r="H18" i="2"/>
  <c r="F18" i="2"/>
  <c r="D18" i="2"/>
  <c r="N17" i="2"/>
  <c r="L17" i="2"/>
  <c r="J17" i="2"/>
  <c r="H17" i="2"/>
  <c r="F17" i="2"/>
  <c r="D17" i="2"/>
  <c r="N16" i="2"/>
  <c r="L16" i="2"/>
  <c r="J16" i="2"/>
  <c r="H16" i="2"/>
  <c r="F16" i="2"/>
  <c r="D16" i="2"/>
  <c r="N15" i="2"/>
  <c r="L15" i="2"/>
  <c r="J15" i="2"/>
  <c r="H15" i="2"/>
  <c r="F15" i="2"/>
  <c r="D15" i="2"/>
  <c r="N14" i="2"/>
  <c r="L14" i="2"/>
  <c r="J14" i="2"/>
  <c r="H14" i="2"/>
  <c r="F14" i="2"/>
  <c r="D14" i="2"/>
  <c r="N13" i="2"/>
  <c r="L13" i="2"/>
  <c r="J13" i="2"/>
  <c r="H13" i="2"/>
  <c r="F13" i="2"/>
  <c r="D13" i="2"/>
  <c r="N12" i="2"/>
  <c r="L12" i="2"/>
  <c r="J12" i="2"/>
  <c r="H12" i="2"/>
  <c r="F12" i="2"/>
  <c r="D12" i="2"/>
  <c r="N11" i="2"/>
  <c r="L11" i="2"/>
  <c r="J11" i="2"/>
  <c r="H11" i="2"/>
  <c r="F11" i="2"/>
  <c r="D11" i="2"/>
  <c r="N10" i="2"/>
  <c r="L10" i="2"/>
  <c r="J10" i="2"/>
  <c r="H10" i="2"/>
  <c r="F10" i="2"/>
  <c r="D10" i="2"/>
  <c r="N9" i="2"/>
  <c r="L9" i="2"/>
  <c r="J9" i="2"/>
  <c r="H9" i="2"/>
  <c r="F9" i="2"/>
  <c r="D9" i="2"/>
  <c r="N8" i="2"/>
  <c r="L8" i="2"/>
  <c r="J8" i="2"/>
  <c r="H8" i="2"/>
  <c r="F8" i="2"/>
  <c r="D8" i="2"/>
  <c r="E8" i="2"/>
  <c r="G8" i="2"/>
  <c r="W165" i="1"/>
  <c r="W164" i="1"/>
  <c r="W161" i="1"/>
  <c r="W160" i="1"/>
  <c r="W157" i="1"/>
  <c r="W156" i="1"/>
  <c r="W153" i="1"/>
  <c r="W152" i="1"/>
  <c r="W149" i="1"/>
  <c r="W148" i="1"/>
  <c r="W145" i="1"/>
  <c r="W144" i="1"/>
  <c r="W141" i="1"/>
  <c r="W140" i="1"/>
  <c r="W126" i="1"/>
  <c r="W110" i="1"/>
  <c r="W98" i="1"/>
  <c r="W90" i="1"/>
  <c r="W82" i="1"/>
  <c r="W74" i="1"/>
  <c r="W66" i="1"/>
  <c r="W58" i="1"/>
  <c r="W50" i="1"/>
  <c r="W42" i="1"/>
  <c r="W34" i="1"/>
  <c r="W26" i="1"/>
  <c r="W15" i="1"/>
  <c r="V15" i="1"/>
  <c r="W138" i="1"/>
  <c r="V137" i="1"/>
  <c r="W137" i="1"/>
  <c r="V132" i="1"/>
  <c r="W132" i="1"/>
  <c r="W130" i="1"/>
  <c r="V129" i="1"/>
  <c r="W129" i="1"/>
  <c r="V124" i="1"/>
  <c r="W124" i="1"/>
  <c r="W122" i="1"/>
  <c r="V121" i="1"/>
  <c r="W121" i="1"/>
  <c r="V116" i="1"/>
  <c r="W116" i="1"/>
  <c r="W114" i="1"/>
  <c r="V113" i="1"/>
  <c r="W113" i="1"/>
  <c r="V108" i="1"/>
  <c r="W108" i="1"/>
  <c r="W106" i="1"/>
  <c r="V105" i="1"/>
  <c r="W105" i="1"/>
  <c r="V100" i="1"/>
  <c r="W100" i="1"/>
  <c r="V136" i="1"/>
  <c r="W136" i="1"/>
  <c r="V133" i="1"/>
  <c r="W133" i="1"/>
  <c r="V128" i="1"/>
  <c r="W128" i="1"/>
  <c r="V125" i="1"/>
  <c r="W125" i="1"/>
  <c r="V120" i="1"/>
  <c r="W120" i="1"/>
  <c r="V117" i="1"/>
  <c r="W117" i="1"/>
  <c r="V112" i="1"/>
  <c r="W112" i="1"/>
  <c r="V109" i="1"/>
  <c r="W109" i="1"/>
  <c r="V104" i="1"/>
  <c r="W104" i="1"/>
  <c r="V101" i="1"/>
  <c r="W101" i="1"/>
  <c r="W97" i="1"/>
  <c r="W96" i="1"/>
  <c r="W93" i="1"/>
  <c r="W92" i="1"/>
  <c r="W89" i="1"/>
  <c r="W88" i="1"/>
  <c r="W85" i="1"/>
  <c r="W84" i="1"/>
  <c r="W81" i="1"/>
  <c r="W80" i="1"/>
  <c r="W77" i="1"/>
  <c r="W76" i="1"/>
  <c r="W73" i="1"/>
  <c r="W72" i="1"/>
  <c r="W69" i="1"/>
  <c r="W68" i="1"/>
  <c r="W65" i="1"/>
  <c r="W64" i="1"/>
  <c r="W61" i="1"/>
  <c r="W60" i="1"/>
  <c r="W57" i="1"/>
  <c r="W56" i="1"/>
  <c r="W53" i="1"/>
  <c r="W52" i="1"/>
  <c r="W49" i="1"/>
  <c r="W48" i="1"/>
  <c r="W45" i="1"/>
  <c r="W44" i="1"/>
  <c r="W41" i="1"/>
  <c r="W40" i="1"/>
  <c r="W37" i="1"/>
  <c r="W36" i="1"/>
  <c r="W33" i="1"/>
  <c r="W32" i="1"/>
  <c r="W29" i="1"/>
  <c r="W28" i="1"/>
  <c r="P8" i="1"/>
  <c r="R4" i="2" s="1"/>
  <c r="C3" i="2" s="1"/>
  <c r="W163" i="1"/>
  <c r="W159" i="1"/>
  <c r="W155" i="1"/>
  <c r="W151" i="1"/>
  <c r="W147" i="1"/>
  <c r="W143" i="1"/>
  <c r="W139" i="1"/>
  <c r="W135" i="1"/>
  <c r="W131" i="1"/>
  <c r="W127" i="1"/>
  <c r="W123" i="1"/>
  <c r="W119" i="1"/>
  <c r="W115" i="1"/>
  <c r="W111" i="1"/>
  <c r="W107" i="1"/>
  <c r="W103" i="1"/>
  <c r="W99" i="1"/>
  <c r="W95" i="1"/>
  <c r="W91" i="1"/>
  <c r="W87" i="1"/>
  <c r="W83" i="1"/>
  <c r="W79" i="1"/>
  <c r="W75" i="1"/>
  <c r="W71" i="1"/>
  <c r="W67" i="1"/>
  <c r="W63" i="1"/>
  <c r="W59" i="1"/>
  <c r="W55" i="1"/>
  <c r="W51" i="1"/>
  <c r="W47" i="1"/>
  <c r="W43" i="1"/>
  <c r="W39" i="1"/>
  <c r="W35" i="1"/>
  <c r="W31" i="1"/>
  <c r="W27" i="1"/>
  <c r="D30" i="2" s="1"/>
  <c r="E30" i="2"/>
  <c r="L29" i="2"/>
  <c r="K29" i="2"/>
  <c r="J29" i="2"/>
  <c r="I29" i="2"/>
  <c r="H29" i="2"/>
  <c r="G29" i="2"/>
  <c r="F29" i="2"/>
  <c r="E29" i="2"/>
  <c r="O30" i="2"/>
  <c r="N30" i="2"/>
  <c r="M30" i="2"/>
  <c r="L30" i="2"/>
  <c r="K30" i="2"/>
  <c r="J30" i="2"/>
  <c r="I30" i="2"/>
  <c r="H30" i="2"/>
  <c r="G30" i="2"/>
  <c r="F30" i="2"/>
  <c r="V25" i="1"/>
  <c r="V24" i="1"/>
  <c r="V23" i="1"/>
  <c r="V22" i="1"/>
  <c r="V21" i="1"/>
  <c r="V20" i="1"/>
  <c r="O29" i="2" s="1"/>
  <c r="V19" i="1"/>
  <c r="V18" i="1"/>
  <c r="V17" i="1"/>
  <c r="V16" i="1"/>
  <c r="G20" i="2" l="1"/>
  <c r="D19" i="2"/>
  <c r="I20" i="2"/>
  <c r="E20" i="2"/>
  <c r="J20" i="2"/>
  <c r="O19" i="2"/>
  <c r="K19" i="2"/>
  <c r="E19" i="2"/>
  <c r="L20" i="2"/>
  <c r="D20" i="2"/>
  <c r="L19" i="2"/>
  <c r="L22" i="2" s="1"/>
  <c r="G19" i="2"/>
  <c r="D22" i="2"/>
  <c r="K20" i="2"/>
  <c r="H19" i="2"/>
  <c r="M20" i="2"/>
  <c r="N20" i="2"/>
  <c r="F20" i="2"/>
  <c r="M19" i="2"/>
  <c r="I19" i="2"/>
  <c r="O20" i="2"/>
  <c r="H20" i="2"/>
  <c r="P20" i="2" s="1"/>
  <c r="N19" i="2"/>
  <c r="P19" i="2" s="1"/>
  <c r="M29" i="2"/>
  <c r="M32" i="2" s="1"/>
  <c r="E32" i="2"/>
  <c r="D32" i="2"/>
  <c r="P30" i="2"/>
  <c r="N29" i="2"/>
  <c r="P9" i="2"/>
  <c r="P10" i="2"/>
  <c r="P11" i="2"/>
  <c r="P12" i="2"/>
  <c r="P13" i="2"/>
  <c r="P15" i="2"/>
  <c r="F32" i="2"/>
  <c r="G32" i="2"/>
  <c r="H32" i="2"/>
  <c r="I32" i="2"/>
  <c r="J32" i="2"/>
  <c r="K32" i="2"/>
  <c r="L32" i="2"/>
  <c r="O32" i="2"/>
  <c r="P8" i="2"/>
  <c r="P24" i="2"/>
  <c r="N22" i="2" l="1"/>
  <c r="P29" i="2"/>
  <c r="P32" i="2" s="1"/>
  <c r="N32" i="2"/>
  <c r="O22" i="2"/>
  <c r="P18" i="2"/>
  <c r="P16" i="2"/>
  <c r="P14" i="2"/>
  <c r="D27" i="2"/>
  <c r="D34" i="2" s="1"/>
  <c r="P17" i="2"/>
  <c r="P25" i="2"/>
  <c r="M22" i="2"/>
  <c r="M27" i="2" s="1"/>
  <c r="M34" i="2" s="1"/>
  <c r="L27" i="2"/>
  <c r="L34" i="2" s="1"/>
  <c r="K22" i="2"/>
  <c r="K27" i="2" s="1"/>
  <c r="K34" i="2" s="1"/>
  <c r="J22" i="2"/>
  <c r="J27" i="2" s="1"/>
  <c r="J34" i="2" s="1"/>
  <c r="I22" i="2"/>
  <c r="I27" i="2" s="1"/>
  <c r="I34" i="2" s="1"/>
  <c r="H22" i="2"/>
  <c r="H27" i="2" s="1"/>
  <c r="H34" i="2" s="1"/>
  <c r="G22" i="2"/>
  <c r="G27" i="2" s="1"/>
  <c r="G34" i="2" s="1"/>
  <c r="F22" i="2"/>
  <c r="F27" i="2" s="1"/>
  <c r="F34" i="2" s="1"/>
  <c r="E22" i="2"/>
  <c r="O27" i="2"/>
  <c r="O34" i="2" s="1"/>
  <c r="N27" i="2"/>
  <c r="N34" i="2" s="1"/>
  <c r="E27" i="2" l="1"/>
  <c r="E34" i="2" s="1"/>
  <c r="P22" i="2"/>
  <c r="P27" i="2" l="1"/>
  <c r="P34" i="2" s="1"/>
  <c r="P38" i="2" s="1"/>
  <c r="P39" i="2" s="1"/>
</calcChain>
</file>

<file path=xl/sharedStrings.xml><?xml version="1.0" encoding="utf-8"?>
<sst xmlns="http://schemas.openxmlformats.org/spreadsheetml/2006/main" count="113" uniqueCount="72">
  <si>
    <t>datum</t>
  </si>
  <si>
    <t>omschrijving</t>
  </si>
  <si>
    <t>code</t>
  </si>
  <si>
    <t>nr</t>
  </si>
  <si>
    <t>omzet factuur 1</t>
  </si>
  <si>
    <t>verkopen</t>
  </si>
  <si>
    <t>inkopen</t>
  </si>
  <si>
    <t>rente</t>
  </si>
  <si>
    <t>overige opbrengst</t>
  </si>
  <si>
    <t>algemene kosten</t>
  </si>
  <si>
    <t>huisvestingskosten</t>
  </si>
  <si>
    <t>rentekosten</t>
  </si>
  <si>
    <t>kantoorkosten</t>
  </si>
  <si>
    <t>rente baten</t>
  </si>
  <si>
    <t>overige kosten</t>
  </si>
  <si>
    <t>bedrag</t>
  </si>
  <si>
    <t>kosten lamp stuk</t>
  </si>
  <si>
    <t>btw ?</t>
  </si>
  <si>
    <t>ja</t>
  </si>
  <si>
    <t>nee</t>
  </si>
  <si>
    <t>btw %</t>
  </si>
  <si>
    <t>Saldo na boeken</t>
  </si>
  <si>
    <t>autokosten</t>
  </si>
  <si>
    <t>publiciteitskosten</t>
  </si>
  <si>
    <t>maand</t>
  </si>
  <si>
    <t>tevord</t>
  </si>
  <si>
    <t>tebet</t>
  </si>
  <si>
    <t>Resultaat</t>
  </si>
  <si>
    <t>btw bedrag</t>
  </si>
  <si>
    <t>Kies ja of nee</t>
  </si>
  <si>
    <t>Kies een %</t>
  </si>
  <si>
    <t>Kies een codering die erbij past om te kunnen totaliseren</t>
  </si>
  <si>
    <t>Vul nr factuur of afschrift in</t>
  </si>
  <si>
    <t>Totaal</t>
  </si>
  <si>
    <t>Eindsaldo</t>
  </si>
  <si>
    <t>Vul een passende omschrijving bij de ontangst of de betaling</t>
  </si>
  <si>
    <t>Vul een datum in</t>
  </si>
  <si>
    <t>V</t>
  </si>
  <si>
    <t>?</t>
  </si>
  <si>
    <t>Wordt vanzelf berekend.</t>
  </si>
  <si>
    <t>Mutatie</t>
  </si>
  <si>
    <t>Resultaat en balansboeking</t>
  </si>
  <si>
    <t>BTW boeking</t>
  </si>
  <si>
    <t>da nr</t>
  </si>
  <si>
    <t>Categorie</t>
  </si>
  <si>
    <t>per periode</t>
  </si>
  <si>
    <t>Mutaties ingevulde regels</t>
  </si>
  <si>
    <t>Bedrijfsnaam :</t>
  </si>
  <si>
    <t>Naam bank kas :</t>
  </si>
  <si>
    <t>Boekjaar :</t>
  </si>
  <si>
    <t>vul bedrag in :</t>
  </si>
  <si>
    <t>Beginsaldo</t>
  </si>
  <si>
    <t>Vul boekjaar in</t>
  </si>
  <si>
    <t>Vul jaar en naam in</t>
  </si>
  <si>
    <t>Vul jaar naam en bank in</t>
  </si>
  <si>
    <t>Vul jaar en bank in</t>
  </si>
  <si>
    <t>Vul naam en bank in</t>
  </si>
  <si>
    <t>Vul bank in</t>
  </si>
  <si>
    <t>Vul naam in</t>
  </si>
  <si>
    <t>Invullen van uw codes om te kunnen categoriseren</t>
  </si>
  <si>
    <t>Nog coderen</t>
  </si>
  <si>
    <t>Nieuw</t>
  </si>
  <si>
    <t>Rabobank</t>
  </si>
  <si>
    <t>Btw %</t>
  </si>
  <si>
    <t>Inkoop lamp</t>
  </si>
  <si>
    <t>Bedrag ex btw</t>
  </si>
  <si>
    <t>Vul het totale bedrag in :     (+) of ( - )</t>
  </si>
  <si>
    <t>Te vorderen btw</t>
  </si>
  <si>
    <t>Te betalen btw</t>
  </si>
  <si>
    <t>Balans boeking</t>
  </si>
  <si>
    <t>kosten onverwacht x</t>
  </si>
  <si>
    <t>opbrengst pietersen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</si>
</sst>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m/yy;@"/>
    <numFmt numFmtId="165" formatCode="000"/>
    <numFmt numFmtId="166" formatCode="0.0%"/>
  </numFmts>
  <fonts count="23" x14ac:knownFonts="1"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 tint="-0.499984740745262"/>
      <name val="Arial"/>
      <family val="2"/>
    </font>
    <font>
      <sz val="8"/>
      <color theme="1"/>
      <name val="Arial"/>
      <family val="2"/>
    </font>
    <font>
      <sz val="8"/>
      <color theme="0" tint="-0.499984740745262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9"/>
      <name val="Wingdings"/>
      <charset val="2"/>
    </font>
    <font>
      <sz val="12"/>
      <name val="Wingdings"/>
      <charset val="2"/>
    </font>
    <font>
      <i/>
      <sz val="8"/>
      <color theme="1"/>
      <name val="Arial"/>
      <family val="2"/>
    </font>
    <font>
      <sz val="9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sz val="8"/>
      <color theme="4" tint="-0.499984740745262"/>
      <name val="Arial"/>
      <family val="2"/>
    </font>
    <font>
      <sz val="8"/>
      <color theme="3"/>
      <name val="Arial"/>
      <family val="2"/>
    </font>
    <font>
      <sz val="7"/>
      <color theme="0" tint="-0.499984740745262"/>
      <name val="Arial"/>
      <family val="2"/>
    </font>
    <font>
      <sz val="7"/>
      <color theme="3"/>
      <name val="Arial"/>
      <family val="2"/>
    </font>
    <font>
      <sz val="7"/>
      <color rgb="FF0070C0"/>
      <name val="Arial"/>
      <family val="2"/>
    </font>
    <font>
      <sz val="11"/>
      <color rgb="FFFF0000"/>
      <name val="Wingdings 2"/>
      <family val="1"/>
      <charset val="2"/>
    </font>
    <font>
      <b/>
      <sz val="8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Wingdings 2"/>
      <family val="1"/>
      <charset val="2"/>
    </font>
    <font>
      <sz val="8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FF0000"/>
      </bottom>
      <diagonal/>
    </border>
    <border>
      <left style="thin">
        <color rgb="FF0070C0"/>
      </left>
      <right style="thin">
        <color rgb="FF0070C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theme="1" tint="4.9989318521683403E-2"/>
      </bottom>
      <diagonal/>
    </border>
    <border>
      <left style="thin">
        <color rgb="FF0070C0"/>
      </left>
      <right style="thin">
        <color rgb="FF0070C0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/>
      <top style="thin">
        <color theme="3" tint="-0.24994659260841701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1" fillId="0" borderId="0" xfId="0" applyFont="1"/>
    <xf numFmtId="4" fontId="0" fillId="0" borderId="0" xfId="0" applyNumberFormat="1"/>
    <xf numFmtId="0" fontId="3" fillId="0" borderId="0" xfId="0" applyFont="1"/>
    <xf numFmtId="4" fontId="3" fillId="0" borderId="0" xfId="0" applyNumberFormat="1" applyFont="1"/>
    <xf numFmtId="0" fontId="0" fillId="0" borderId="0" xfId="0" applyBorder="1"/>
    <xf numFmtId="4" fontId="0" fillId="0" borderId="0" xfId="0" applyNumberFormat="1" applyBorder="1"/>
    <xf numFmtId="0" fontId="7" fillId="0" borderId="1" xfId="0" applyFont="1" applyBorder="1" applyAlignment="1">
      <alignment horizontal="left" wrapText="1"/>
    </xf>
    <xf numFmtId="4" fontId="3" fillId="0" borderId="16" xfId="0" applyNumberFormat="1" applyFont="1" applyBorder="1"/>
    <xf numFmtId="0" fontId="0" fillId="0" borderId="15" xfId="0" applyBorder="1"/>
    <xf numFmtId="4" fontId="5" fillId="0" borderId="16" xfId="0" applyNumberFormat="1" applyFont="1" applyBorder="1"/>
    <xf numFmtId="0" fontId="7" fillId="0" borderId="1" xfId="0" applyFont="1" applyBorder="1" applyAlignment="1">
      <alignment horizontal="center" wrapText="1"/>
    </xf>
    <xf numFmtId="0" fontId="5" fillId="0" borderId="1" xfId="0" applyFont="1" applyBorder="1"/>
    <xf numFmtId="0" fontId="5" fillId="0" borderId="0" xfId="0" applyFont="1"/>
    <xf numFmtId="4" fontId="3" fillId="0" borderId="0" xfId="0" applyNumberFormat="1" applyFont="1" applyBorder="1"/>
    <xf numFmtId="0" fontId="3" fillId="0" borderId="0" xfId="0" applyFont="1" applyBorder="1"/>
    <xf numFmtId="0" fontId="6" fillId="2" borderId="4" xfId="0" applyFont="1" applyFill="1" applyBorder="1" applyAlignment="1">
      <alignment vertical="top"/>
    </xf>
    <xf numFmtId="0" fontId="6" fillId="2" borderId="4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left" wrapText="1"/>
    </xf>
    <xf numFmtId="0" fontId="10" fillId="0" borderId="0" xfId="0" applyFont="1"/>
    <xf numFmtId="4" fontId="11" fillId="0" borderId="0" xfId="0" applyNumberFormat="1" applyFont="1"/>
    <xf numFmtId="0" fontId="11" fillId="0" borderId="0" xfId="0" applyFont="1"/>
    <xf numFmtId="0" fontId="13" fillId="0" borderId="14" xfId="0" applyFont="1" applyBorder="1"/>
    <xf numFmtId="0" fontId="13" fillId="0" borderId="0" xfId="0" applyFont="1"/>
    <xf numFmtId="165" fontId="14" fillId="0" borderId="12" xfId="0" applyNumberFormat="1" applyFont="1" applyBorder="1"/>
    <xf numFmtId="165" fontId="14" fillId="0" borderId="13" xfId="0" applyNumberFormat="1" applyFont="1" applyBorder="1"/>
    <xf numFmtId="0" fontId="0" fillId="0" borderId="24" xfId="0" applyBorder="1"/>
    <xf numFmtId="0" fontId="0" fillId="0" borderId="3" xfId="0" applyBorder="1"/>
    <xf numFmtId="0" fontId="0" fillId="0" borderId="2" xfId="0" applyBorder="1"/>
    <xf numFmtId="0" fontId="16" fillId="0" borderId="15" xfId="0" applyFont="1" applyBorder="1" applyAlignment="1">
      <alignment horizontal="center"/>
    </xf>
    <xf numFmtId="0" fontId="4" fillId="0" borderId="0" xfId="0" applyFont="1"/>
    <xf numFmtId="0" fontId="1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right"/>
    </xf>
    <xf numFmtId="0" fontId="19" fillId="0" borderId="4" xfId="0" applyFont="1" applyBorder="1"/>
    <xf numFmtId="0" fontId="19" fillId="0" borderId="11" xfId="0" applyFont="1" applyBorder="1"/>
    <xf numFmtId="0" fontId="19" fillId="0" borderId="10" xfId="0" applyFont="1" applyBorder="1"/>
    <xf numFmtId="0" fontId="12" fillId="0" borderId="26" xfId="0" applyFont="1" applyBorder="1" applyAlignment="1">
      <alignment horizontal="center"/>
    </xf>
    <xf numFmtId="0" fontId="12" fillId="0" borderId="26" xfId="0" applyFont="1" applyBorder="1" applyAlignment="1" applyProtection="1">
      <alignment horizontal="left"/>
      <protection locked="0"/>
    </xf>
    <xf numFmtId="0" fontId="18" fillId="0" borderId="1" xfId="0" applyFont="1" applyBorder="1" applyAlignment="1">
      <alignment horizontal="center"/>
    </xf>
    <xf numFmtId="0" fontId="9" fillId="0" borderId="2" xfId="0" applyFont="1" applyBorder="1"/>
    <xf numFmtId="0" fontId="3" fillId="0" borderId="18" xfId="0" applyFont="1" applyBorder="1" applyAlignment="1" applyProtection="1">
      <alignment horizontal="left" indent="1"/>
      <protection locked="0"/>
    </xf>
    <xf numFmtId="4" fontId="5" fillId="0" borderId="5" xfId="0" applyNumberFormat="1" applyFont="1" applyBorder="1" applyProtection="1">
      <protection locked="0"/>
    </xf>
    <xf numFmtId="164" fontId="3" fillId="0" borderId="5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9" fontId="3" fillId="0" borderId="5" xfId="0" applyNumberFormat="1" applyFont="1" applyBorder="1" applyAlignment="1" applyProtection="1">
      <alignment horizontal="center"/>
      <protection locked="0"/>
    </xf>
    <xf numFmtId="166" fontId="12" fillId="0" borderId="26" xfId="0" applyNumberFormat="1" applyFont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 vertical="center" wrapText="1"/>
    </xf>
    <xf numFmtId="4" fontId="3" fillId="0" borderId="6" xfId="0" applyNumberFormat="1" applyFont="1" applyBorder="1" applyProtection="1">
      <protection locked="0"/>
    </xf>
    <xf numFmtId="4" fontId="3" fillId="0" borderId="7" xfId="0" applyNumberFormat="1" applyFont="1" applyBorder="1" applyProtection="1">
      <protection locked="0"/>
    </xf>
    <xf numFmtId="0" fontId="15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5" fillId="0" borderId="0" xfId="0" applyFont="1" applyAlignment="1">
      <alignment horizontal="left" indent="2"/>
    </xf>
    <xf numFmtId="0" fontId="7" fillId="0" borderId="0" xfId="0" applyFont="1" applyBorder="1" applyAlignment="1">
      <alignment horizontal="left" wrapText="1" indent="1"/>
    </xf>
    <xf numFmtId="0" fontId="8" fillId="0" borderId="0" xfId="0" applyFont="1" applyBorder="1" applyAlignment="1">
      <alignment horizontal="left" wrapText="1" indent="1"/>
    </xf>
    <xf numFmtId="0" fontId="20" fillId="0" borderId="0" xfId="0" applyFont="1"/>
    <xf numFmtId="0" fontId="3" fillId="0" borderId="5" xfId="0" applyFont="1" applyBorder="1" applyProtection="1">
      <protection hidden="1"/>
    </xf>
    <xf numFmtId="4" fontId="3" fillId="0" borderId="5" xfId="0" applyNumberFormat="1" applyFont="1" applyBorder="1" applyProtection="1">
      <protection hidden="1"/>
    </xf>
    <xf numFmtId="0" fontId="5" fillId="3" borderId="1" xfId="0" applyFont="1" applyFill="1" applyBorder="1" applyProtection="1">
      <protection hidden="1"/>
    </xf>
    <xf numFmtId="4" fontId="3" fillId="4" borderId="19" xfId="0" applyNumberFormat="1" applyFont="1" applyFill="1" applyBorder="1" applyProtection="1">
      <protection hidden="1"/>
    </xf>
    <xf numFmtId="4" fontId="3" fillId="4" borderId="18" xfId="0" applyNumberFormat="1" applyFont="1" applyFill="1" applyBorder="1" applyProtection="1">
      <protection hidden="1"/>
    </xf>
    <xf numFmtId="0" fontId="3" fillId="0" borderId="17" xfId="0" applyFont="1" applyBorder="1" applyProtection="1">
      <protection hidden="1"/>
    </xf>
    <xf numFmtId="0" fontId="5" fillId="3" borderId="22" xfId="0" applyFont="1" applyFill="1" applyBorder="1" applyProtection="1">
      <protection hidden="1"/>
    </xf>
    <xf numFmtId="4" fontId="5" fillId="0" borderId="20" xfId="0" applyNumberFormat="1" applyFont="1" applyBorder="1" applyProtection="1">
      <protection hidden="1"/>
    </xf>
    <xf numFmtId="4" fontId="5" fillId="0" borderId="21" xfId="0" applyNumberFormat="1" applyFont="1" applyBorder="1" applyProtection="1">
      <protection hidden="1"/>
    </xf>
    <xf numFmtId="4" fontId="5" fillId="0" borderId="23" xfId="0" applyNumberFormat="1" applyFont="1" applyBorder="1" applyProtection="1">
      <protection hidden="1"/>
    </xf>
    <xf numFmtId="0" fontId="3" fillId="0" borderId="24" xfId="0" applyFont="1" applyBorder="1" applyProtection="1">
      <protection hidden="1"/>
    </xf>
    <xf numFmtId="0" fontId="3" fillId="0" borderId="3" xfId="0" applyFont="1" applyBorder="1" applyProtection="1">
      <protection hidden="1"/>
    </xf>
    <xf numFmtId="4" fontId="3" fillId="0" borderId="1" xfId="0" applyNumberFormat="1" applyFont="1" applyBorder="1" applyProtection="1">
      <protection hidden="1"/>
    </xf>
    <xf numFmtId="0" fontId="3" fillId="0" borderId="8" xfId="0" applyFont="1" applyBorder="1" applyProtection="1">
      <protection hidden="1"/>
    </xf>
    <xf numFmtId="0" fontId="3" fillId="0" borderId="9" xfId="0" applyFont="1" applyBorder="1" applyProtection="1">
      <protection hidden="1"/>
    </xf>
    <xf numFmtId="4" fontId="5" fillId="0" borderId="1" xfId="0" applyNumberFormat="1" applyFont="1" applyBorder="1" applyProtection="1">
      <protection hidden="1"/>
    </xf>
    <xf numFmtId="0" fontId="3" fillId="0" borderId="30" xfId="0" applyFont="1" applyBorder="1"/>
    <xf numFmtId="4" fontId="3" fillId="0" borderId="15" xfId="0" applyNumberFormat="1" applyFont="1" applyBorder="1"/>
    <xf numFmtId="4" fontId="3" fillId="0" borderId="31" xfId="0" applyNumberFormat="1" applyFont="1" applyBorder="1"/>
    <xf numFmtId="0" fontId="3" fillId="0" borderId="32" xfId="0" applyFont="1" applyBorder="1"/>
    <xf numFmtId="0" fontId="3" fillId="0" borderId="31" xfId="0" applyFont="1" applyBorder="1"/>
    <xf numFmtId="0" fontId="12" fillId="0" borderId="33" xfId="0" applyFont="1" applyBorder="1" applyAlignment="1">
      <alignment horizontal="center"/>
    </xf>
    <xf numFmtId="0" fontId="12" fillId="0" borderId="33" xfId="0" applyFont="1" applyBorder="1" applyAlignment="1" applyProtection="1">
      <alignment horizontal="left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 applyProtection="1">
      <alignment horizontal="left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wrapText="1"/>
    </xf>
    <xf numFmtId="0" fontId="3" fillId="0" borderId="5" xfId="0" applyFont="1" applyBorder="1" applyAlignment="1" applyProtection="1">
      <alignment horizontal="left"/>
      <protection locked="0" hidden="1"/>
    </xf>
    <xf numFmtId="0" fontId="18" fillId="3" borderId="27" xfId="0" applyFont="1" applyFill="1" applyBorder="1" applyAlignment="1" applyProtection="1">
      <alignment horizontal="center"/>
      <protection hidden="1"/>
    </xf>
    <xf numFmtId="0" fontId="18" fillId="3" borderId="28" xfId="0" applyFont="1" applyFill="1" applyBorder="1" applyAlignment="1" applyProtection="1">
      <alignment horizontal="center"/>
      <protection hidden="1"/>
    </xf>
    <xf numFmtId="0" fontId="18" fillId="3" borderId="29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left" indent="1"/>
      <protection locked="0"/>
    </xf>
    <xf numFmtId="0" fontId="3" fillId="0" borderId="19" xfId="0" applyFont="1" applyBorder="1" applyAlignment="1" applyProtection="1">
      <alignment horizontal="left" indent="1"/>
      <protection locked="0"/>
    </xf>
    <xf numFmtId="0" fontId="13" fillId="0" borderId="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" fontId="3" fillId="0" borderId="12" xfId="0" applyNumberFormat="1" applyFont="1" applyBorder="1" applyProtection="1">
      <protection hidden="1"/>
    </xf>
    <xf numFmtId="4" fontId="3" fillId="0" borderId="13" xfId="0" applyNumberFormat="1" applyFont="1" applyBorder="1" applyProtection="1">
      <protection hidden="1"/>
    </xf>
  </cellXfs>
  <cellStyles count="1">
    <cellStyle name="Standaard" xfId="0" builtinId="0"/>
  </cellStyles>
  <dxfs count="2">
    <dxf>
      <fill>
        <patternFill>
          <bgColor theme="0" tint="-0.499984740745262"/>
        </patternFill>
      </fill>
    </dxf>
    <dxf>
      <font>
        <color theme="0" tint="-0.49998474074526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9"/>
  <sheetViews>
    <sheetView showGridLines="0" workbookViewId="0">
      <selection activeCell="P16" sqref="P16"/>
    </sheetView>
  </sheetViews>
  <sheetFormatPr defaultRowHeight="12" x14ac:dyDescent="0.2"/>
  <cols>
    <col min="2" max="2" width="4.7109375" customWidth="1"/>
    <col min="3" max="3" width="25.7109375" customWidth="1"/>
    <col min="4" max="16" width="9.7109375" customWidth="1"/>
  </cols>
  <sheetData>
    <row r="2" spans="2:19" x14ac:dyDescent="0.2">
      <c r="R2" s="59"/>
      <c r="S2" s="59"/>
    </row>
    <row r="3" spans="2:19" ht="12.75" thickBot="1" x14ac:dyDescent="0.25">
      <c r="C3" s="88" t="str">
        <f>IF(R4=300,R3,VLOOKUP(R4,invoer!Q7:R13,2,FALSE))</f>
        <v>Nieuw  2012  Rabobank</v>
      </c>
      <c r="D3" s="89"/>
      <c r="E3" s="90"/>
      <c r="R3" s="59" t="str">
        <f>invoer!N3</f>
        <v>Nieuw  2012  Rabobank</v>
      </c>
      <c r="S3" s="59"/>
    </row>
    <row r="4" spans="2:19" ht="7.5" customHeight="1" x14ac:dyDescent="0.2">
      <c r="R4" s="59">
        <f>invoer!P8</f>
        <v>300</v>
      </c>
      <c r="S4" s="59"/>
    </row>
    <row r="5" spans="2:19" ht="12.75" customHeight="1" x14ac:dyDescent="0.2">
      <c r="C5" s="28"/>
      <c r="D5" s="43" t="s">
        <v>45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29"/>
      <c r="R5" s="59"/>
      <c r="S5" s="59"/>
    </row>
    <row r="6" spans="2:19" x14ac:dyDescent="0.2">
      <c r="C6" s="13" t="s">
        <v>44</v>
      </c>
      <c r="D6" s="42">
        <v>1</v>
      </c>
      <c r="E6" s="42">
        <v>2</v>
      </c>
      <c r="F6" s="42">
        <v>3</v>
      </c>
      <c r="G6" s="42">
        <v>4</v>
      </c>
      <c r="H6" s="42">
        <v>5</v>
      </c>
      <c r="I6" s="42">
        <v>6</v>
      </c>
      <c r="J6" s="42">
        <v>7</v>
      </c>
      <c r="K6" s="42">
        <v>8</v>
      </c>
      <c r="L6" s="42">
        <v>9</v>
      </c>
      <c r="M6" s="42">
        <v>10</v>
      </c>
      <c r="N6" s="42">
        <v>11</v>
      </c>
      <c r="O6" s="42">
        <v>12</v>
      </c>
      <c r="P6" s="42" t="s">
        <v>33</v>
      </c>
    </row>
    <row r="7" spans="2:19" ht="7.5" customHeight="1" x14ac:dyDescent="0.2"/>
    <row r="8" spans="2:19" x14ac:dyDescent="0.2">
      <c r="B8" s="40">
        <v>1</v>
      </c>
      <c r="C8" s="87" t="str">
        <f>IF(invoer!AA15="","",invoer!AA15)</f>
        <v>verkopen</v>
      </c>
      <c r="D8" s="61">
        <f>SUMPRODUCT((invoer!$S$15:$S$165=$C8)*(invoer!$T$15:$T$165=D$6)*(invoer!$L$15:$L$165))</f>
        <v>0</v>
      </c>
      <c r="E8" s="61">
        <f>SUMPRODUCT((invoer!$S$15:$S$165=$C8)*(invoer!$T$15:$T$165=E$6)*(invoer!$L$15:$L$165))</f>
        <v>0</v>
      </c>
      <c r="F8" s="61">
        <f>SUMPRODUCT((invoer!$S$15:$S$165=$C8)*(invoer!$T$15:$T$165=F$6)*(invoer!$L$15:$L$165))</f>
        <v>0</v>
      </c>
      <c r="G8" s="61">
        <f>SUMPRODUCT((invoer!$S$15:$S$165=$C8)*(invoer!$T$15:$T$165=G$6)*(invoer!$L$15:$L$165))</f>
        <v>0</v>
      </c>
      <c r="H8" s="61">
        <f>SUMPRODUCT((invoer!$S$15:$S$165=$C8)*(invoer!$T$15:$T$165=H$6)*(invoer!$L$15:$L$165))</f>
        <v>0</v>
      </c>
      <c r="I8" s="61">
        <f>SUMPRODUCT((invoer!$S$15:$S$165=$C8)*(invoer!$T$15:$T$165=I$6)*(invoer!$L$15:$L$165))</f>
        <v>0</v>
      </c>
      <c r="J8" s="61">
        <f>SUMPRODUCT((invoer!$S$15:$S$165=$C8)*(invoer!$T$15:$T$165=J$6)*(invoer!$L$15:$L$165))</f>
        <v>0</v>
      </c>
      <c r="K8" s="61">
        <f>SUMPRODUCT((invoer!$S$15:$S$165=$C8)*(invoer!$T$15:$T$165=K$6)*(invoer!$L$15:$L$165))</f>
        <v>0</v>
      </c>
      <c r="L8" s="61">
        <f>SUMPRODUCT((invoer!$S$15:$S$165=$C8)*(invoer!$T$15:$T$165=L$6)*(invoer!$L$15:$L$165))</f>
        <v>63.02521008403361</v>
      </c>
      <c r="M8" s="61">
        <f>SUMPRODUCT((invoer!$S$15:$S$165=$C8)*(invoer!$T$15:$T$165=M$6)*(invoer!$L$15:$L$165))</f>
        <v>0</v>
      </c>
      <c r="N8" s="61">
        <f>SUMPRODUCT((invoer!$S$15:$S$165=$C8)*(invoer!$T$15:$T$165=N$6)*(invoer!$L$15:$L$165))</f>
        <v>0</v>
      </c>
      <c r="O8" s="61">
        <f>SUMPRODUCT((invoer!$S$15:$S$165=$C8)*(invoer!$T$15:$T$165=O$6)*(invoer!$L$15:$L$165))</f>
        <v>89.256198347107443</v>
      </c>
      <c r="P8" s="61">
        <f>SUM(D8:O8)</f>
        <v>152.28140843114105</v>
      </c>
    </row>
    <row r="9" spans="2:19" x14ac:dyDescent="0.2">
      <c r="B9" s="40">
        <v>2</v>
      </c>
      <c r="C9" s="87" t="str">
        <f>IF(invoer!AA16="","",invoer!AA16)</f>
        <v>rente baten</v>
      </c>
      <c r="D9" s="61">
        <f>SUMPRODUCT((invoer!$S$15:$S$165=$C9)*(invoer!$T$15:$T$165=D$6)*(invoer!$L$15:$L$165))</f>
        <v>0</v>
      </c>
      <c r="E9" s="61">
        <f>SUMPRODUCT((invoer!$S$15:$S$165=$C9)*(invoer!$T$15:$T$165=E$6)*(invoer!$L$15:$L$165))</f>
        <v>0</v>
      </c>
      <c r="F9" s="61">
        <f>SUMPRODUCT((invoer!$S$15:$S$165=$C9)*(invoer!$T$15:$T$165=F$6)*(invoer!$L$15:$L$165))</f>
        <v>0</v>
      </c>
      <c r="G9" s="61">
        <f>SUMPRODUCT((invoer!$S$15:$S$165=$C9)*(invoer!$T$15:$T$165=G$6)*(invoer!$L$15:$L$165))</f>
        <v>0</v>
      </c>
      <c r="H9" s="61">
        <f>SUMPRODUCT((invoer!$S$15:$S$165=$C9)*(invoer!$T$15:$T$165=H$6)*(invoer!$L$15:$L$165))</f>
        <v>0</v>
      </c>
      <c r="I9" s="61">
        <f>SUMPRODUCT((invoer!$S$15:$S$165=$C9)*(invoer!$T$15:$T$165=I$6)*(invoer!$L$15:$L$165))</f>
        <v>0</v>
      </c>
      <c r="J9" s="61">
        <f>SUMPRODUCT((invoer!$S$15:$S$165=$C9)*(invoer!$T$15:$T$165=J$6)*(invoer!$L$15:$L$165))</f>
        <v>0</v>
      </c>
      <c r="K9" s="61">
        <f>SUMPRODUCT((invoer!$S$15:$S$165=$C9)*(invoer!$T$15:$T$165=K$6)*(invoer!$L$15:$L$165))</f>
        <v>0</v>
      </c>
      <c r="L9" s="61">
        <f>SUMPRODUCT((invoer!$S$15:$S$165=$C9)*(invoer!$T$15:$T$165=L$6)*(invoer!$L$15:$L$165))</f>
        <v>0</v>
      </c>
      <c r="M9" s="61">
        <f>SUMPRODUCT((invoer!$S$15:$S$165=$C9)*(invoer!$T$15:$T$165=M$6)*(invoer!$L$15:$L$165))</f>
        <v>0</v>
      </c>
      <c r="N9" s="61">
        <f>SUMPRODUCT((invoer!$S$15:$S$165=$C9)*(invoer!$T$15:$T$165=N$6)*(invoer!$L$15:$L$165))</f>
        <v>0</v>
      </c>
      <c r="O9" s="61">
        <f>SUMPRODUCT((invoer!$S$15:$S$165=$C9)*(invoer!$T$15:$T$165=O$6)*(invoer!$L$15:$L$165))</f>
        <v>0</v>
      </c>
      <c r="P9" s="61">
        <f t="shared" ref="P9:P20" si="0">SUM(D9:O9)</f>
        <v>0</v>
      </c>
    </row>
    <row r="10" spans="2:19" x14ac:dyDescent="0.2">
      <c r="B10" s="40">
        <v>3</v>
      </c>
      <c r="C10" s="87" t="str">
        <f>IF(invoer!AA17="","",invoer!AA17)</f>
        <v>overige opbrengst</v>
      </c>
      <c r="D10" s="61">
        <f>SUMPRODUCT((invoer!$S$15:$S$165=$C10)*(invoer!$T$15:$T$165=D$6)*(invoer!$L$15:$L$165))</f>
        <v>0</v>
      </c>
      <c r="E10" s="61">
        <f>SUMPRODUCT((invoer!$S$15:$S$165=$C10)*(invoer!$T$15:$T$165=E$6)*(invoer!$L$15:$L$165))</f>
        <v>0</v>
      </c>
      <c r="F10" s="61">
        <f>SUMPRODUCT((invoer!$S$15:$S$165=$C10)*(invoer!$T$15:$T$165=F$6)*(invoer!$L$15:$L$165))</f>
        <v>0</v>
      </c>
      <c r="G10" s="61">
        <f>SUMPRODUCT((invoer!$S$15:$S$165=$C10)*(invoer!$T$15:$T$165=G$6)*(invoer!$L$15:$L$165))</f>
        <v>0</v>
      </c>
      <c r="H10" s="61">
        <f>SUMPRODUCT((invoer!$S$15:$S$165=$C10)*(invoer!$T$15:$T$165=H$6)*(invoer!$L$15:$L$165))</f>
        <v>0</v>
      </c>
      <c r="I10" s="61">
        <f>SUMPRODUCT((invoer!$S$15:$S$165=$C10)*(invoer!$T$15:$T$165=I$6)*(invoer!$L$15:$L$165))</f>
        <v>0</v>
      </c>
      <c r="J10" s="61">
        <f>SUMPRODUCT((invoer!$S$15:$S$165=$C10)*(invoer!$T$15:$T$165=J$6)*(invoer!$L$15:$L$165))</f>
        <v>0</v>
      </c>
      <c r="K10" s="61">
        <f>SUMPRODUCT((invoer!$S$15:$S$165=$C10)*(invoer!$T$15:$T$165=K$6)*(invoer!$L$15:$L$165))</f>
        <v>0</v>
      </c>
      <c r="L10" s="61">
        <f>SUMPRODUCT((invoer!$S$15:$S$165=$C10)*(invoer!$T$15:$T$165=L$6)*(invoer!$L$15:$L$165))</f>
        <v>0</v>
      </c>
      <c r="M10" s="61">
        <f>SUMPRODUCT((invoer!$S$15:$S$165=$C10)*(invoer!$T$15:$T$165=M$6)*(invoer!$L$15:$L$165))</f>
        <v>0</v>
      </c>
      <c r="N10" s="61">
        <f>SUMPRODUCT((invoer!$S$15:$S$165=$C10)*(invoer!$T$15:$T$165=N$6)*(invoer!$L$15:$L$165))</f>
        <v>0</v>
      </c>
      <c r="O10" s="61">
        <f>SUMPRODUCT((invoer!$S$15:$S$165=$C10)*(invoer!$T$15:$T$165=O$6)*(invoer!$L$15:$L$165))</f>
        <v>0</v>
      </c>
      <c r="P10" s="61">
        <f t="shared" si="0"/>
        <v>0</v>
      </c>
    </row>
    <row r="11" spans="2:19" x14ac:dyDescent="0.2">
      <c r="B11" s="40">
        <v>4</v>
      </c>
      <c r="C11" s="87" t="str">
        <f>IF(invoer!AA18="","",invoer!AA18)</f>
        <v>inkopen</v>
      </c>
      <c r="D11" s="61">
        <f>SUMPRODUCT((invoer!$S$15:$S$165=$C11)*(invoer!$T$15:$T$165=D$6)*(invoer!$L$15:$L$165))</f>
        <v>0</v>
      </c>
      <c r="E11" s="61">
        <f>SUMPRODUCT((invoer!$S$15:$S$165=$C11)*(invoer!$T$15:$T$165=E$6)*(invoer!$L$15:$L$165))</f>
        <v>0</v>
      </c>
      <c r="F11" s="61">
        <f>SUMPRODUCT((invoer!$S$15:$S$165=$C11)*(invoer!$T$15:$T$165=F$6)*(invoer!$L$15:$L$165))</f>
        <v>0</v>
      </c>
      <c r="G11" s="61">
        <f>SUMPRODUCT((invoer!$S$15:$S$165=$C11)*(invoer!$T$15:$T$165=G$6)*(invoer!$L$15:$L$165))</f>
        <v>0</v>
      </c>
      <c r="H11" s="61">
        <f>SUMPRODUCT((invoer!$S$15:$S$165=$C11)*(invoer!$T$15:$T$165=H$6)*(invoer!$L$15:$L$165))</f>
        <v>0</v>
      </c>
      <c r="I11" s="61">
        <f>SUMPRODUCT((invoer!$S$15:$S$165=$C11)*(invoer!$T$15:$T$165=I$6)*(invoer!$L$15:$L$165))</f>
        <v>0</v>
      </c>
      <c r="J11" s="61">
        <f>SUMPRODUCT((invoer!$S$15:$S$165=$C11)*(invoer!$T$15:$T$165=J$6)*(invoer!$L$15:$L$165))</f>
        <v>0</v>
      </c>
      <c r="K11" s="61">
        <f>SUMPRODUCT((invoer!$S$15:$S$165=$C11)*(invoer!$T$15:$T$165=K$6)*(invoer!$L$15:$L$165))</f>
        <v>0</v>
      </c>
      <c r="L11" s="61">
        <f>SUMPRODUCT((invoer!$S$15:$S$165=$C11)*(invoer!$T$15:$T$165=L$6)*(invoer!$L$15:$L$165))</f>
        <v>0</v>
      </c>
      <c r="M11" s="61">
        <f>SUMPRODUCT((invoer!$S$15:$S$165=$C11)*(invoer!$T$15:$T$165=M$6)*(invoer!$L$15:$L$165))</f>
        <v>0</v>
      </c>
      <c r="N11" s="61">
        <f>SUMPRODUCT((invoer!$S$15:$S$165=$C11)*(invoer!$T$15:$T$165=N$6)*(invoer!$L$15:$L$165))</f>
        <v>0</v>
      </c>
      <c r="O11" s="61">
        <f>SUMPRODUCT((invoer!$S$15:$S$165=$C11)*(invoer!$T$15:$T$165=O$6)*(invoer!$L$15:$L$165))</f>
        <v>0</v>
      </c>
      <c r="P11" s="61">
        <f t="shared" si="0"/>
        <v>0</v>
      </c>
    </row>
    <row r="12" spans="2:19" x14ac:dyDescent="0.2">
      <c r="B12" s="40">
        <v>5</v>
      </c>
      <c r="C12" s="87" t="str">
        <f>IF(invoer!AA19="","",invoer!AA19)</f>
        <v>algemene kosten</v>
      </c>
      <c r="D12" s="61">
        <f>SUMPRODUCT((invoer!$S$15:$S$165=$C12)*(invoer!$T$15:$T$165=D$6)*(invoer!$L$15:$L$165))</f>
        <v>0</v>
      </c>
      <c r="E12" s="61">
        <f>SUMPRODUCT((invoer!$S$15:$S$165=$C12)*(invoer!$T$15:$T$165=E$6)*(invoer!$L$15:$L$165))</f>
        <v>0</v>
      </c>
      <c r="F12" s="61">
        <f>SUMPRODUCT((invoer!$S$15:$S$165=$C12)*(invoer!$T$15:$T$165=F$6)*(invoer!$L$15:$L$165))</f>
        <v>0</v>
      </c>
      <c r="G12" s="61">
        <f>SUMPRODUCT((invoer!$S$15:$S$165=$C12)*(invoer!$T$15:$T$165=G$6)*(invoer!$L$15:$L$165))</f>
        <v>0</v>
      </c>
      <c r="H12" s="61">
        <f>SUMPRODUCT((invoer!$S$15:$S$165=$C12)*(invoer!$T$15:$T$165=H$6)*(invoer!$L$15:$L$165))</f>
        <v>0</v>
      </c>
      <c r="I12" s="61">
        <f>SUMPRODUCT((invoer!$S$15:$S$165=$C12)*(invoer!$T$15:$T$165=I$6)*(invoer!$L$15:$L$165))</f>
        <v>0</v>
      </c>
      <c r="J12" s="61">
        <f>SUMPRODUCT((invoer!$S$15:$S$165=$C12)*(invoer!$T$15:$T$165=J$6)*(invoer!$L$15:$L$165))</f>
        <v>0</v>
      </c>
      <c r="K12" s="61">
        <f>SUMPRODUCT((invoer!$S$15:$S$165=$C12)*(invoer!$T$15:$T$165=K$6)*(invoer!$L$15:$L$165))</f>
        <v>0</v>
      </c>
      <c r="L12" s="61">
        <f>SUMPRODUCT((invoer!$S$15:$S$165=$C12)*(invoer!$T$15:$T$165=L$6)*(invoer!$L$15:$L$165))</f>
        <v>0</v>
      </c>
      <c r="M12" s="61">
        <f>SUMPRODUCT((invoer!$S$15:$S$165=$C12)*(invoer!$T$15:$T$165=M$6)*(invoer!$L$15:$L$165))</f>
        <v>0</v>
      </c>
      <c r="N12" s="61">
        <f>SUMPRODUCT((invoer!$S$15:$S$165=$C12)*(invoer!$T$15:$T$165=N$6)*(invoer!$L$15:$L$165))</f>
        <v>0</v>
      </c>
      <c r="O12" s="61">
        <f>SUMPRODUCT((invoer!$S$15:$S$165=$C12)*(invoer!$T$15:$T$165=O$6)*(invoer!$L$15:$L$165))</f>
        <v>0</v>
      </c>
      <c r="P12" s="61">
        <f t="shared" si="0"/>
        <v>0</v>
      </c>
    </row>
    <row r="13" spans="2:19" x14ac:dyDescent="0.2">
      <c r="B13" s="40">
        <v>6</v>
      </c>
      <c r="C13" s="87" t="str">
        <f>IF(invoer!AA20="","",invoer!AA20)</f>
        <v>huisvestingskosten</v>
      </c>
      <c r="D13" s="61">
        <f>SUMPRODUCT((invoer!$S$15:$S$165=$C13)*(invoer!$T$15:$T$165=D$6)*(invoer!$L$15:$L$165))</f>
        <v>0</v>
      </c>
      <c r="E13" s="61">
        <f>SUMPRODUCT((invoer!$S$15:$S$165=$C13)*(invoer!$T$15:$T$165=E$6)*(invoer!$L$15:$L$165))</f>
        <v>0</v>
      </c>
      <c r="F13" s="61">
        <f>SUMPRODUCT((invoer!$S$15:$S$165=$C13)*(invoer!$T$15:$T$165=F$6)*(invoer!$L$15:$L$165))</f>
        <v>0</v>
      </c>
      <c r="G13" s="61">
        <f>SUMPRODUCT((invoer!$S$15:$S$165=$C13)*(invoer!$T$15:$T$165=G$6)*(invoer!$L$15:$L$165))</f>
        <v>0</v>
      </c>
      <c r="H13" s="61">
        <f>SUMPRODUCT((invoer!$S$15:$S$165=$C13)*(invoer!$T$15:$T$165=H$6)*(invoer!$L$15:$L$165))</f>
        <v>0</v>
      </c>
      <c r="I13" s="61">
        <f>SUMPRODUCT((invoer!$S$15:$S$165=$C13)*(invoer!$T$15:$T$165=I$6)*(invoer!$L$15:$L$165))</f>
        <v>0</v>
      </c>
      <c r="J13" s="61">
        <f>SUMPRODUCT((invoer!$S$15:$S$165=$C13)*(invoer!$T$15:$T$165=J$6)*(invoer!$L$15:$L$165))</f>
        <v>0</v>
      </c>
      <c r="K13" s="61">
        <f>SUMPRODUCT((invoer!$S$15:$S$165=$C13)*(invoer!$T$15:$T$165=K$6)*(invoer!$L$15:$L$165))</f>
        <v>0</v>
      </c>
      <c r="L13" s="61">
        <f>SUMPRODUCT((invoer!$S$15:$S$165=$C13)*(invoer!$T$15:$T$165=L$6)*(invoer!$L$15:$L$165))</f>
        <v>0</v>
      </c>
      <c r="M13" s="61">
        <f>SUMPRODUCT((invoer!$S$15:$S$165=$C13)*(invoer!$T$15:$T$165=M$6)*(invoer!$L$15:$L$165))</f>
        <v>-24.75206611570248</v>
      </c>
      <c r="N13" s="61">
        <f>SUMPRODUCT((invoer!$S$15:$S$165=$C13)*(invoer!$T$15:$T$165=N$6)*(invoer!$L$15:$L$165))</f>
        <v>0</v>
      </c>
      <c r="O13" s="61">
        <f>SUMPRODUCT((invoer!$S$15:$S$165=$C13)*(invoer!$T$15:$T$165=O$6)*(invoer!$L$15:$L$165))</f>
        <v>0</v>
      </c>
      <c r="P13" s="61">
        <f t="shared" si="0"/>
        <v>-24.75206611570248</v>
      </c>
    </row>
    <row r="14" spans="2:19" x14ac:dyDescent="0.2">
      <c r="B14" s="40">
        <v>7</v>
      </c>
      <c r="C14" s="87" t="str">
        <f>IF(invoer!AA21="","",invoer!AA21)</f>
        <v>rentekosten</v>
      </c>
      <c r="D14" s="61">
        <f>SUMPRODUCT((invoer!$S$15:$S$165=$C14)*(invoer!$T$15:$T$165=D$6)*(invoer!$L$15:$L$165))</f>
        <v>0</v>
      </c>
      <c r="E14" s="61">
        <f>SUMPRODUCT((invoer!$S$15:$S$165=$C14)*(invoer!$T$15:$T$165=E$6)*(invoer!$L$15:$L$165))</f>
        <v>0</v>
      </c>
      <c r="F14" s="61">
        <f>SUMPRODUCT((invoer!$S$15:$S$165=$C14)*(invoer!$T$15:$T$165=F$6)*(invoer!$L$15:$L$165))</f>
        <v>0</v>
      </c>
      <c r="G14" s="61">
        <f>SUMPRODUCT((invoer!$S$15:$S$165=$C14)*(invoer!$T$15:$T$165=G$6)*(invoer!$L$15:$L$165))</f>
        <v>0</v>
      </c>
      <c r="H14" s="61">
        <f>SUMPRODUCT((invoer!$S$15:$S$165=$C14)*(invoer!$T$15:$T$165=H$6)*(invoer!$L$15:$L$165))</f>
        <v>0</v>
      </c>
      <c r="I14" s="61">
        <f>SUMPRODUCT((invoer!$S$15:$S$165=$C14)*(invoer!$T$15:$T$165=I$6)*(invoer!$L$15:$L$165))</f>
        <v>0</v>
      </c>
      <c r="J14" s="61">
        <f>SUMPRODUCT((invoer!$S$15:$S$165=$C14)*(invoer!$T$15:$T$165=J$6)*(invoer!$L$15:$L$165))</f>
        <v>0</v>
      </c>
      <c r="K14" s="61">
        <f>SUMPRODUCT((invoer!$S$15:$S$165=$C14)*(invoer!$T$15:$T$165=K$6)*(invoer!$L$15:$L$165))</f>
        <v>0</v>
      </c>
      <c r="L14" s="61">
        <f>SUMPRODUCT((invoer!$S$15:$S$165=$C14)*(invoer!$T$15:$T$165=L$6)*(invoer!$L$15:$L$165))</f>
        <v>0</v>
      </c>
      <c r="M14" s="61">
        <f>SUMPRODUCT((invoer!$S$15:$S$165=$C14)*(invoer!$T$15:$T$165=M$6)*(invoer!$L$15:$L$165))</f>
        <v>0</v>
      </c>
      <c r="N14" s="61">
        <f>SUMPRODUCT((invoer!$S$15:$S$165=$C14)*(invoer!$T$15:$T$165=N$6)*(invoer!$L$15:$L$165))</f>
        <v>-48</v>
      </c>
      <c r="O14" s="61">
        <f>SUMPRODUCT((invoer!$S$15:$S$165=$C14)*(invoer!$T$15:$T$165=O$6)*(invoer!$L$15:$L$165))</f>
        <v>0</v>
      </c>
      <c r="P14" s="61">
        <f t="shared" si="0"/>
        <v>-48</v>
      </c>
    </row>
    <row r="15" spans="2:19" x14ac:dyDescent="0.2">
      <c r="B15" s="40">
        <v>8</v>
      </c>
      <c r="C15" s="87" t="str">
        <f>IF(invoer!AA22="","",invoer!AA22)</f>
        <v>kantoorkosten</v>
      </c>
      <c r="D15" s="61">
        <f>SUMPRODUCT((invoer!$S$15:$S$165=$C15)*(invoer!$T$15:$T$165=D$6)*(invoer!$L$15:$L$165))</f>
        <v>0</v>
      </c>
      <c r="E15" s="61">
        <f>SUMPRODUCT((invoer!$S$15:$S$165=$C15)*(invoer!$T$15:$T$165=E$6)*(invoer!$L$15:$L$165))</f>
        <v>0</v>
      </c>
      <c r="F15" s="61">
        <f>SUMPRODUCT((invoer!$S$15:$S$165=$C15)*(invoer!$T$15:$T$165=F$6)*(invoer!$L$15:$L$165))</f>
        <v>0</v>
      </c>
      <c r="G15" s="61">
        <f>SUMPRODUCT((invoer!$S$15:$S$165=$C15)*(invoer!$T$15:$T$165=G$6)*(invoer!$L$15:$L$165))</f>
        <v>0</v>
      </c>
      <c r="H15" s="61">
        <f>SUMPRODUCT((invoer!$S$15:$S$165=$C15)*(invoer!$T$15:$T$165=H$6)*(invoer!$L$15:$L$165))</f>
        <v>0</v>
      </c>
      <c r="I15" s="61">
        <f>SUMPRODUCT((invoer!$S$15:$S$165=$C15)*(invoer!$T$15:$T$165=I$6)*(invoer!$L$15:$L$165))</f>
        <v>0</v>
      </c>
      <c r="J15" s="61">
        <f>SUMPRODUCT((invoer!$S$15:$S$165=$C15)*(invoer!$T$15:$T$165=J$6)*(invoer!$L$15:$L$165))</f>
        <v>0</v>
      </c>
      <c r="K15" s="61">
        <f>SUMPRODUCT((invoer!$S$15:$S$165=$C15)*(invoer!$T$15:$T$165=K$6)*(invoer!$L$15:$L$165))</f>
        <v>0</v>
      </c>
      <c r="L15" s="61">
        <f>SUMPRODUCT((invoer!$S$15:$S$165=$C15)*(invoer!$T$15:$T$165=L$6)*(invoer!$L$15:$L$165))</f>
        <v>0</v>
      </c>
      <c r="M15" s="61">
        <f>SUMPRODUCT((invoer!$S$15:$S$165=$C15)*(invoer!$T$15:$T$165=M$6)*(invoer!$L$15:$L$165))</f>
        <v>0</v>
      </c>
      <c r="N15" s="61">
        <f>SUMPRODUCT((invoer!$S$15:$S$165=$C15)*(invoer!$T$15:$T$165=N$6)*(invoer!$L$15:$L$165))</f>
        <v>0</v>
      </c>
      <c r="O15" s="61">
        <f>SUMPRODUCT((invoer!$S$15:$S$165=$C15)*(invoer!$T$15:$T$165=O$6)*(invoer!$L$15:$L$165))</f>
        <v>0</v>
      </c>
      <c r="P15" s="61">
        <f t="shared" si="0"/>
        <v>0</v>
      </c>
    </row>
    <row r="16" spans="2:19" x14ac:dyDescent="0.2">
      <c r="B16" s="40">
        <v>9</v>
      </c>
      <c r="C16" s="87" t="str">
        <f>IF(invoer!AA23="","",invoer!AA23)</f>
        <v>overige kosten</v>
      </c>
      <c r="D16" s="61">
        <f>SUMPRODUCT((invoer!$S$15:$S$165=$C16)*(invoer!$T$15:$T$165=D$6)*(invoer!$L$15:$L$165))</f>
        <v>0</v>
      </c>
      <c r="E16" s="61">
        <f>SUMPRODUCT((invoer!$S$15:$S$165=$C16)*(invoer!$T$15:$T$165=E$6)*(invoer!$L$15:$L$165))</f>
        <v>0</v>
      </c>
      <c r="F16" s="61">
        <f>SUMPRODUCT((invoer!$S$15:$S$165=$C16)*(invoer!$T$15:$T$165=F$6)*(invoer!$L$15:$L$165))</f>
        <v>0</v>
      </c>
      <c r="G16" s="61">
        <f>SUMPRODUCT((invoer!$S$15:$S$165=$C16)*(invoer!$T$15:$T$165=G$6)*(invoer!$L$15:$L$165))</f>
        <v>0</v>
      </c>
      <c r="H16" s="61">
        <f>SUMPRODUCT((invoer!$S$15:$S$165=$C16)*(invoer!$T$15:$T$165=H$6)*(invoer!$L$15:$L$165))</f>
        <v>0</v>
      </c>
      <c r="I16" s="61">
        <f>SUMPRODUCT((invoer!$S$15:$S$165=$C16)*(invoer!$T$15:$T$165=I$6)*(invoer!$L$15:$L$165))</f>
        <v>0</v>
      </c>
      <c r="J16" s="61">
        <f>SUMPRODUCT((invoer!$S$15:$S$165=$C16)*(invoer!$T$15:$T$165=J$6)*(invoer!$L$15:$L$165))</f>
        <v>0</v>
      </c>
      <c r="K16" s="61">
        <f>SUMPRODUCT((invoer!$S$15:$S$165=$C16)*(invoer!$T$15:$T$165=K$6)*(invoer!$L$15:$L$165))</f>
        <v>0</v>
      </c>
      <c r="L16" s="61">
        <f>SUMPRODUCT((invoer!$S$15:$S$165=$C16)*(invoer!$T$15:$T$165=L$6)*(invoer!$L$15:$L$165))</f>
        <v>0</v>
      </c>
      <c r="M16" s="61">
        <f>SUMPRODUCT((invoer!$S$15:$S$165=$C16)*(invoer!$T$15:$T$165=M$6)*(invoer!$L$15:$L$165))</f>
        <v>0</v>
      </c>
      <c r="N16" s="61">
        <f>SUMPRODUCT((invoer!$S$15:$S$165=$C16)*(invoer!$T$15:$T$165=N$6)*(invoer!$L$15:$L$165))</f>
        <v>-9.9499999999999993</v>
      </c>
      <c r="O16" s="61">
        <f>SUMPRODUCT((invoer!$S$15:$S$165=$C16)*(invoer!$T$15:$T$165=O$6)*(invoer!$L$15:$L$165))</f>
        <v>0</v>
      </c>
      <c r="P16" s="61">
        <f t="shared" si="0"/>
        <v>-9.9499999999999993</v>
      </c>
    </row>
    <row r="17" spans="2:17" x14ac:dyDescent="0.2">
      <c r="B17" s="40">
        <v>10</v>
      </c>
      <c r="C17" s="87" t="str">
        <f>IF(invoer!AA24="","",invoer!AA24)</f>
        <v>autokosten</v>
      </c>
      <c r="D17" s="61">
        <f>SUMPRODUCT((invoer!$S$15:$S$165=$C17)*(invoer!$T$15:$T$165=D$6)*(invoer!$L$15:$L$165))</f>
        <v>0</v>
      </c>
      <c r="E17" s="61">
        <f>SUMPRODUCT((invoer!$S$15:$S$165=$C17)*(invoer!$T$15:$T$165=E$6)*(invoer!$L$15:$L$165))</f>
        <v>0</v>
      </c>
      <c r="F17" s="61">
        <f>SUMPRODUCT((invoer!$S$15:$S$165=$C17)*(invoer!$T$15:$T$165=F$6)*(invoer!$L$15:$L$165))</f>
        <v>0</v>
      </c>
      <c r="G17" s="61">
        <f>SUMPRODUCT((invoer!$S$15:$S$165=$C17)*(invoer!$T$15:$T$165=G$6)*(invoer!$L$15:$L$165))</f>
        <v>0</v>
      </c>
      <c r="H17" s="61">
        <f>SUMPRODUCT((invoer!$S$15:$S$165=$C17)*(invoer!$T$15:$T$165=H$6)*(invoer!$L$15:$L$165))</f>
        <v>0</v>
      </c>
      <c r="I17" s="61">
        <f>SUMPRODUCT((invoer!$S$15:$S$165=$C17)*(invoer!$T$15:$T$165=I$6)*(invoer!$L$15:$L$165))</f>
        <v>0</v>
      </c>
      <c r="J17" s="61">
        <f>SUMPRODUCT((invoer!$S$15:$S$165=$C17)*(invoer!$T$15:$T$165=J$6)*(invoer!$L$15:$L$165))</f>
        <v>0</v>
      </c>
      <c r="K17" s="61">
        <f>SUMPRODUCT((invoer!$S$15:$S$165=$C17)*(invoer!$T$15:$T$165=K$6)*(invoer!$L$15:$L$165))</f>
        <v>0</v>
      </c>
      <c r="L17" s="61">
        <f>SUMPRODUCT((invoer!$S$15:$S$165=$C17)*(invoer!$T$15:$T$165=L$6)*(invoer!$L$15:$L$165))</f>
        <v>0</v>
      </c>
      <c r="M17" s="61">
        <f>SUMPRODUCT((invoer!$S$15:$S$165=$C17)*(invoer!$T$15:$T$165=M$6)*(invoer!$L$15:$L$165))</f>
        <v>0</v>
      </c>
      <c r="N17" s="61">
        <f>SUMPRODUCT((invoer!$S$15:$S$165=$C17)*(invoer!$T$15:$T$165=N$6)*(invoer!$L$15:$L$165))</f>
        <v>0</v>
      </c>
      <c r="O17" s="61">
        <f>SUMPRODUCT((invoer!$S$15:$S$165=$C17)*(invoer!$T$15:$T$165=O$6)*(invoer!$L$15:$L$165))</f>
        <v>0</v>
      </c>
      <c r="P17" s="61">
        <f t="shared" si="0"/>
        <v>0</v>
      </c>
    </row>
    <row r="18" spans="2:17" x14ac:dyDescent="0.2">
      <c r="B18" s="40">
        <v>11</v>
      </c>
      <c r="C18" s="87" t="str">
        <f>IF(invoer!AA25="","",invoer!AA25)</f>
        <v>publiciteitskosten</v>
      </c>
      <c r="D18" s="61">
        <f>SUMPRODUCT((invoer!$S$15:$S$165=$C18)*(invoer!$T$15:$T$165=D$6)*(invoer!$L$15:$L$165))</f>
        <v>0</v>
      </c>
      <c r="E18" s="61">
        <f>SUMPRODUCT((invoer!$S$15:$S$165=$C18)*(invoer!$T$15:$T$165=E$6)*(invoer!$L$15:$L$165))</f>
        <v>0</v>
      </c>
      <c r="F18" s="61">
        <f>SUMPRODUCT((invoer!$S$15:$S$165=$C18)*(invoer!$T$15:$T$165=F$6)*(invoer!$L$15:$L$165))</f>
        <v>0</v>
      </c>
      <c r="G18" s="61">
        <f>SUMPRODUCT((invoer!$S$15:$S$165=$C18)*(invoer!$T$15:$T$165=G$6)*(invoer!$L$15:$L$165))</f>
        <v>0</v>
      </c>
      <c r="H18" s="61">
        <f>SUMPRODUCT((invoer!$S$15:$S$165=$C18)*(invoer!$T$15:$T$165=H$6)*(invoer!$L$15:$L$165))</f>
        <v>0</v>
      </c>
      <c r="I18" s="61">
        <f>SUMPRODUCT((invoer!$S$15:$S$165=$C18)*(invoer!$T$15:$T$165=I$6)*(invoer!$L$15:$L$165))</f>
        <v>0</v>
      </c>
      <c r="J18" s="61">
        <f>SUMPRODUCT((invoer!$S$15:$S$165=$C18)*(invoer!$T$15:$T$165=J$6)*(invoer!$L$15:$L$165))</f>
        <v>0</v>
      </c>
      <c r="K18" s="61">
        <f>SUMPRODUCT((invoer!$S$15:$S$165=$C18)*(invoer!$T$15:$T$165=K$6)*(invoer!$L$15:$L$165))</f>
        <v>0</v>
      </c>
      <c r="L18" s="61">
        <f>SUMPRODUCT((invoer!$S$15:$S$165=$C18)*(invoer!$T$15:$T$165=L$6)*(invoer!$L$15:$L$165))</f>
        <v>0</v>
      </c>
      <c r="M18" s="61">
        <f>SUMPRODUCT((invoer!$S$15:$S$165=$C18)*(invoer!$T$15:$T$165=M$6)*(invoer!$L$15:$L$165))</f>
        <v>0</v>
      </c>
      <c r="N18" s="61">
        <f>SUMPRODUCT((invoer!$S$15:$S$165=$C18)*(invoer!$T$15:$T$165=N$6)*(invoer!$L$15:$L$165))</f>
        <v>0</v>
      </c>
      <c r="O18" s="61">
        <f>SUMPRODUCT((invoer!$S$15:$S$165=$C18)*(invoer!$T$15:$T$165=O$6)*(invoer!$L$15:$L$165))</f>
        <v>0</v>
      </c>
      <c r="P18" s="61">
        <f t="shared" si="0"/>
        <v>0</v>
      </c>
    </row>
    <row r="19" spans="2:17" x14ac:dyDescent="0.2">
      <c r="B19" s="40">
        <v>12</v>
      </c>
      <c r="C19" s="87" t="str">
        <f>IF(invoer!AA26="","",invoer!AA26)</f>
        <v/>
      </c>
      <c r="D19" s="61">
        <f>SUMPRODUCT((invoer!$S$15:$S$165=$C19)*(invoer!$T$15:$T$165=D$6)*(invoer!$L$15:$L$165))</f>
        <v>0</v>
      </c>
      <c r="E19" s="61">
        <f>SUMPRODUCT((invoer!$S$15:$S$165=$C19)*(invoer!$T$15:$T$165=E$6)*(invoer!$L$15:$L$165))</f>
        <v>0</v>
      </c>
      <c r="F19" s="61">
        <f>SUMPRODUCT((invoer!$S$15:$S$165=$C19)*(invoer!$T$15:$T$165=F$6)*(invoer!$L$15:$L$165))</f>
        <v>0</v>
      </c>
      <c r="G19" s="61">
        <f>SUMPRODUCT((invoer!$S$15:$S$165=$C19)*(invoer!$T$15:$T$165=G$6)*(invoer!$L$15:$L$165))</f>
        <v>0</v>
      </c>
      <c r="H19" s="61">
        <f>SUMPRODUCT((invoer!$S$15:$S$165=$C19)*(invoer!$T$15:$T$165=H$6)*(invoer!$L$15:$L$165))</f>
        <v>0</v>
      </c>
      <c r="I19" s="61">
        <f>SUMPRODUCT((invoer!$S$15:$S$165=$C19)*(invoer!$T$15:$T$165=I$6)*(invoer!$L$15:$L$165))</f>
        <v>0</v>
      </c>
      <c r="J19" s="61">
        <f>SUMPRODUCT((invoer!$S$15:$S$165=$C19)*(invoer!$T$15:$T$165=J$6)*(invoer!$L$15:$L$165))</f>
        <v>0</v>
      </c>
      <c r="K19" s="61">
        <f>SUMPRODUCT((invoer!$S$15:$S$165=$C19)*(invoer!$T$15:$T$165=K$6)*(invoer!$L$15:$L$165))</f>
        <v>0</v>
      </c>
      <c r="L19" s="61">
        <f>SUMPRODUCT((invoer!$S$15:$S$165=$C19)*(invoer!$T$15:$T$165=L$6)*(invoer!$L$15:$L$165))</f>
        <v>0</v>
      </c>
      <c r="M19" s="61">
        <f>SUMPRODUCT((invoer!$S$15:$S$165=$C19)*(invoer!$T$15:$T$165=M$6)*(invoer!$L$15:$L$165))</f>
        <v>0</v>
      </c>
      <c r="N19" s="61">
        <f>SUMPRODUCT((invoer!$S$15:$S$165=$C19)*(invoer!$T$15:$T$165=N$6)*(invoer!$L$15:$L$165))</f>
        <v>0</v>
      </c>
      <c r="O19" s="61">
        <f>SUMPRODUCT((invoer!$S$15:$S$165=$C19)*(invoer!$T$15:$T$165=O$6)*(invoer!$L$15:$L$165))</f>
        <v>0</v>
      </c>
      <c r="P19" s="61">
        <f t="shared" si="0"/>
        <v>0</v>
      </c>
    </row>
    <row r="20" spans="2:17" x14ac:dyDescent="0.2">
      <c r="B20" s="40">
        <v>13</v>
      </c>
      <c r="C20" s="87" t="str">
        <f>IF(invoer!AA27="","",invoer!AA27)</f>
        <v/>
      </c>
      <c r="D20" s="61">
        <f>SUMPRODUCT((invoer!$S$15:$S$165=$C20)*(invoer!$T$15:$T$165=D$6)*(invoer!$L$15:$L$165))</f>
        <v>0</v>
      </c>
      <c r="E20" s="61">
        <f>SUMPRODUCT((invoer!$S$15:$S$165=$C20)*(invoer!$T$15:$T$165=E$6)*(invoer!$L$15:$L$165))</f>
        <v>0</v>
      </c>
      <c r="F20" s="61">
        <f>SUMPRODUCT((invoer!$S$15:$S$165=$C20)*(invoer!$T$15:$T$165=F$6)*(invoer!$L$15:$L$165))</f>
        <v>0</v>
      </c>
      <c r="G20" s="61">
        <f>SUMPRODUCT((invoer!$S$15:$S$165=$C20)*(invoer!$T$15:$T$165=G$6)*(invoer!$L$15:$L$165))</f>
        <v>0</v>
      </c>
      <c r="H20" s="61">
        <f>SUMPRODUCT((invoer!$S$15:$S$165=$C20)*(invoer!$T$15:$T$165=H$6)*(invoer!$L$15:$L$165))</f>
        <v>0</v>
      </c>
      <c r="I20" s="61">
        <f>SUMPRODUCT((invoer!$S$15:$S$165=$C20)*(invoer!$T$15:$T$165=I$6)*(invoer!$L$15:$L$165))</f>
        <v>0</v>
      </c>
      <c r="J20" s="61">
        <f>SUMPRODUCT((invoer!$S$15:$S$165=$C20)*(invoer!$T$15:$T$165=J$6)*(invoer!$L$15:$L$165))</f>
        <v>0</v>
      </c>
      <c r="K20" s="61">
        <f>SUMPRODUCT((invoer!$S$15:$S$165=$C20)*(invoer!$T$15:$T$165=K$6)*(invoer!$L$15:$L$165))</f>
        <v>0</v>
      </c>
      <c r="L20" s="61">
        <f>SUMPRODUCT((invoer!$S$15:$S$165=$C20)*(invoer!$T$15:$T$165=L$6)*(invoer!$L$15:$L$165))</f>
        <v>0</v>
      </c>
      <c r="M20" s="61">
        <f>SUMPRODUCT((invoer!$S$15:$S$165=$C20)*(invoer!$T$15:$T$165=M$6)*(invoer!$L$15:$L$165))</f>
        <v>0</v>
      </c>
      <c r="N20" s="61">
        <f>SUMPRODUCT((invoer!$S$15:$S$165=$C20)*(invoer!$T$15:$T$165=N$6)*(invoer!$L$15:$L$165))</f>
        <v>0</v>
      </c>
      <c r="O20" s="61">
        <f>SUMPRODUCT((invoer!$S$15:$S$165=$C20)*(invoer!$T$15:$T$165=O$6)*(invoer!$L$15:$L$165))</f>
        <v>0</v>
      </c>
      <c r="P20" s="61">
        <f t="shared" si="0"/>
        <v>0</v>
      </c>
    </row>
    <row r="21" spans="2:17" x14ac:dyDescent="0.2">
      <c r="C21" s="76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8"/>
    </row>
    <row r="22" spans="2:17" x14ac:dyDescent="0.2">
      <c r="C22" s="62" t="s">
        <v>27</v>
      </c>
      <c r="D22" s="63">
        <f t="shared" ref="D22:P22" si="1">SUM(D8:D20)</f>
        <v>0</v>
      </c>
      <c r="E22" s="64">
        <f t="shared" si="1"/>
        <v>0</v>
      </c>
      <c r="F22" s="64">
        <f t="shared" si="1"/>
        <v>0</v>
      </c>
      <c r="G22" s="64">
        <f t="shared" si="1"/>
        <v>0</v>
      </c>
      <c r="H22" s="64">
        <f t="shared" si="1"/>
        <v>0</v>
      </c>
      <c r="I22" s="64">
        <f t="shared" si="1"/>
        <v>0</v>
      </c>
      <c r="J22" s="64">
        <f t="shared" si="1"/>
        <v>0</v>
      </c>
      <c r="K22" s="64">
        <f t="shared" si="1"/>
        <v>0</v>
      </c>
      <c r="L22" s="64">
        <f t="shared" si="1"/>
        <v>63.02521008403361</v>
      </c>
      <c r="M22" s="64">
        <f t="shared" si="1"/>
        <v>-24.75206611570248</v>
      </c>
      <c r="N22" s="64">
        <f t="shared" si="1"/>
        <v>-57.95</v>
      </c>
      <c r="O22" s="64">
        <f t="shared" si="1"/>
        <v>89.256198347107443</v>
      </c>
      <c r="P22" s="64">
        <f t="shared" si="1"/>
        <v>69.579342315438566</v>
      </c>
      <c r="Q22" s="3"/>
    </row>
    <row r="23" spans="2:17" ht="7.5" customHeight="1" x14ac:dyDescent="0.2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7" x14ac:dyDescent="0.2">
      <c r="B24" s="40">
        <v>14</v>
      </c>
      <c r="C24" s="60" t="s">
        <v>69</v>
      </c>
      <c r="D24" s="61">
        <f>SUMPRODUCT((invoer!$S$15:$S$165=$C24)*(invoer!$T$15:$T$165=D$6)*(invoer!$L$15:$L$165))</f>
        <v>0</v>
      </c>
      <c r="E24" s="61">
        <f>SUMPRODUCT((invoer!$S$15:$S$165=$C24)*(invoer!$T$15:$T$165=E$6)*(invoer!$L$15:$L$165))</f>
        <v>0</v>
      </c>
      <c r="F24" s="61">
        <f>SUMPRODUCT((invoer!$S$15:$S$165=$C24)*(invoer!$T$15:$T$165=F$6)*(invoer!$L$15:$L$165))</f>
        <v>0</v>
      </c>
      <c r="G24" s="61">
        <f>SUMPRODUCT((invoer!$S$15:$S$165=$C24)*(invoer!$T$15:$T$165=G$6)*(invoer!$L$15:$L$165))</f>
        <v>0</v>
      </c>
      <c r="H24" s="61">
        <f>SUMPRODUCT((invoer!$S$15:$S$165=$C24)*(invoer!$T$15:$T$165=H$6)*(invoer!$L$15:$L$165))</f>
        <v>0</v>
      </c>
      <c r="I24" s="61">
        <f>SUMPRODUCT((invoer!$S$15:$S$165=$C24)*(invoer!$T$15:$T$165=I$6)*(invoer!$L$15:$L$165))</f>
        <v>0</v>
      </c>
      <c r="J24" s="61">
        <f>SUMPRODUCT((invoer!$S$15:$S$165=$C24)*(invoer!$T$15:$T$165=J$6)*(invoer!$L$15:$L$165))</f>
        <v>0</v>
      </c>
      <c r="K24" s="61">
        <f>SUMPRODUCT((invoer!$S$15:$S$165=$C24)*(invoer!$T$15:$T$165=K$6)*(invoer!$L$15:$L$165))</f>
        <v>0</v>
      </c>
      <c r="L24" s="61">
        <f>SUMPRODUCT((invoer!$S$15:$S$165=$C24)*(invoer!$T$15:$T$165=L$6)*(invoer!$L$15:$L$165))</f>
        <v>-61.983471074380162</v>
      </c>
      <c r="M24" s="61">
        <f>SUMPRODUCT((invoer!$S$15:$S$165=$C24)*(invoer!$T$15:$T$165=M$6)*(invoer!$L$15:$L$165))</f>
        <v>0</v>
      </c>
      <c r="N24" s="61">
        <f>SUMPRODUCT((invoer!$S$15:$S$165=$C24)*(invoer!$T$15:$T$165=N$6)*(invoer!$L$15:$L$165))</f>
        <v>0</v>
      </c>
      <c r="O24" s="61">
        <f>SUMPRODUCT((invoer!$S$15:$S$165=$C24)*(invoer!$T$15:$T$165=O$6)*(invoer!$L$15:$L$165))</f>
        <v>0</v>
      </c>
      <c r="P24" s="61">
        <f t="shared" ref="P24:P30" si="2">SUM(D24:O24)</f>
        <v>-61.983471074380162</v>
      </c>
    </row>
    <row r="25" spans="2:17" x14ac:dyDescent="0.2">
      <c r="C25" s="65" t="s">
        <v>60</v>
      </c>
      <c r="D25" s="61">
        <f>SUMPRODUCT((invoer!$S$15:$S$165=$C25)*(invoer!$T$15:$T$165=D$6)*(invoer!$L$15:$L$165))</f>
        <v>0</v>
      </c>
      <c r="E25" s="61">
        <f>SUMPRODUCT((invoer!$S$15:$S$165=$C25)*(invoer!$T$15:$T$165=E$6)*(invoer!$L$15:$L$165))</f>
        <v>0</v>
      </c>
      <c r="F25" s="61">
        <f>SUMPRODUCT((invoer!$S$15:$S$165=$C25)*(invoer!$T$15:$T$165=F$6)*(invoer!$L$15:$L$165))</f>
        <v>0</v>
      </c>
      <c r="G25" s="61">
        <f>SUMPRODUCT((invoer!$S$15:$S$165=$C25)*(invoer!$T$15:$T$165=G$6)*(invoer!$L$15:$L$165))</f>
        <v>0</v>
      </c>
      <c r="H25" s="61">
        <f>SUMPRODUCT((invoer!$S$15:$S$165=$C25)*(invoer!$T$15:$T$165=H$6)*(invoer!$L$15:$L$165))</f>
        <v>0</v>
      </c>
      <c r="I25" s="61">
        <f>SUMPRODUCT((invoer!$S$15:$S$165=$C25)*(invoer!$T$15:$T$165=I$6)*(invoer!$L$15:$L$165))</f>
        <v>0</v>
      </c>
      <c r="J25" s="61">
        <f>SUMPRODUCT((invoer!$S$15:$S$165=$C25)*(invoer!$T$15:$T$165=J$6)*(invoer!$L$15:$L$165))</f>
        <v>0</v>
      </c>
      <c r="K25" s="61">
        <f>SUMPRODUCT((invoer!$S$15:$S$165=$C25)*(invoer!$T$15:$T$165=K$6)*(invoer!$L$15:$L$165))</f>
        <v>0</v>
      </c>
      <c r="L25" s="61">
        <f>SUMPRODUCT((invoer!$S$15:$S$165=$C25)*(invoer!$T$15:$T$165=L$6)*(invoer!$L$15:$L$165))</f>
        <v>0</v>
      </c>
      <c r="M25" s="61">
        <f>SUMPRODUCT((invoer!$S$15:$S$165=$C25)*(invoer!$T$15:$T$165=M$6)*(invoer!$L$15:$L$165))</f>
        <v>0</v>
      </c>
      <c r="N25" s="61">
        <f>SUMPRODUCT((invoer!$S$15:$S$165=$C25)*(invoer!$T$15:$T$165=N$6)*(invoer!$L$15:$L$165))</f>
        <v>0</v>
      </c>
      <c r="O25" s="61">
        <f>SUMPRODUCT((invoer!$S$15:$S$165=$C25)*(invoer!$T$15:$T$165=O$6)*(invoer!$L$15:$L$165))</f>
        <v>0</v>
      </c>
      <c r="P25" s="61">
        <f t="shared" ref="P25" si="3">SUM(D25:O25)</f>
        <v>0</v>
      </c>
    </row>
    <row r="26" spans="2:17" x14ac:dyDescent="0.2">
      <c r="C26" s="76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8"/>
    </row>
    <row r="27" spans="2:17" x14ac:dyDescent="0.2">
      <c r="C27" s="62" t="s">
        <v>41</v>
      </c>
      <c r="D27" s="63">
        <f>SUM(D22:D25)</f>
        <v>0</v>
      </c>
      <c r="E27" s="64">
        <f>SUM(E22:E25)</f>
        <v>0</v>
      </c>
      <c r="F27" s="64">
        <f t="shared" ref="F27:O27" si="4">SUM(F22:F25)</f>
        <v>0</v>
      </c>
      <c r="G27" s="64">
        <f t="shared" si="4"/>
        <v>0</v>
      </c>
      <c r="H27" s="64">
        <f t="shared" si="4"/>
        <v>0</v>
      </c>
      <c r="I27" s="64">
        <f t="shared" si="4"/>
        <v>0</v>
      </c>
      <c r="J27" s="64">
        <f t="shared" si="4"/>
        <v>0</v>
      </c>
      <c r="K27" s="64">
        <f t="shared" si="4"/>
        <v>0</v>
      </c>
      <c r="L27" s="64">
        <f t="shared" si="4"/>
        <v>1.0417390096534476</v>
      </c>
      <c r="M27" s="64">
        <f t="shared" si="4"/>
        <v>-24.75206611570248</v>
      </c>
      <c r="N27" s="64">
        <f t="shared" si="4"/>
        <v>-57.95</v>
      </c>
      <c r="O27" s="64">
        <f t="shared" si="4"/>
        <v>89.256198347107443</v>
      </c>
      <c r="P27" s="64">
        <f t="shared" ref="P27" si="5">SUM(D27:O27)</f>
        <v>7.5958712410584042</v>
      </c>
    </row>
    <row r="28" spans="2:17" ht="7.5" customHeight="1" x14ac:dyDescent="0.2"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2:17" x14ac:dyDescent="0.2">
      <c r="C29" s="60" t="s">
        <v>67</v>
      </c>
      <c r="D29" s="61">
        <f>SUMIF(invoer!$T$15:$T$165,D$6,invoer!$V$15:$V$165)</f>
        <v>0</v>
      </c>
      <c r="E29" s="61">
        <f>SUMIF(invoer!$T$15:$T$165,E$6,invoer!$V$15:$V$165)</f>
        <v>0</v>
      </c>
      <c r="F29" s="61">
        <f>SUMIF(invoer!$T$15:$T$165,F$6,invoer!$V$15:$V$165)</f>
        <v>0</v>
      </c>
      <c r="G29" s="61">
        <f>SUMIF(invoer!$T$15:$T$165,G$6,invoer!$V$15:$V$165)</f>
        <v>0</v>
      </c>
      <c r="H29" s="61">
        <f>SUMIF(invoer!$T$15:$T$165,H$6,invoer!$V$15:$V$165)</f>
        <v>0</v>
      </c>
      <c r="I29" s="61">
        <f>SUMIF(invoer!$T$15:$T$165,I$6,invoer!$V$15:$V$165)</f>
        <v>0</v>
      </c>
      <c r="J29" s="61">
        <f>SUMIF(invoer!$T$15:$T$165,J$6,invoer!$V$15:$V$165)</f>
        <v>0</v>
      </c>
      <c r="K29" s="61">
        <f>SUMIF(invoer!$T$15:$T$165,K$6,invoer!$V$15:$V$165)</f>
        <v>0</v>
      </c>
      <c r="L29" s="61">
        <f>SUMIF(invoer!$T$15:$T$165,L$6,invoer!$V$15:$V$165)</f>
        <v>-13.016528925619834</v>
      </c>
      <c r="M29" s="61">
        <f>SUMIF(invoer!$T$15:$T$165,M$6,invoer!$V$15:$V$165)</f>
        <v>-5.1979338842975205</v>
      </c>
      <c r="N29" s="61">
        <f>SUMIF(invoer!$T$15:$T$165,N$6,invoer!$V$15:$V$165)</f>
        <v>0</v>
      </c>
      <c r="O29" s="61">
        <f>SUMIF(invoer!$T$15:$T$165,O$6,invoer!$V$15:$V$165)</f>
        <v>0</v>
      </c>
      <c r="P29" s="61">
        <f>SUM(D29:O29)</f>
        <v>-18.214462809917354</v>
      </c>
    </row>
    <row r="30" spans="2:17" x14ac:dyDescent="0.2">
      <c r="C30" s="60" t="s">
        <v>68</v>
      </c>
      <c r="D30" s="61">
        <f>SUMIF(invoer!$T$15:$T$165,D$6,invoer!$W$15:$W$165)</f>
        <v>0</v>
      </c>
      <c r="E30" s="61">
        <f>SUMIF(invoer!$T$15:$T$165,E$6,invoer!$W$15:$W$165)</f>
        <v>0</v>
      </c>
      <c r="F30" s="61">
        <f>SUMIF(invoer!$T$15:$T$165,F$6,invoer!$W$15:$W$165)</f>
        <v>0</v>
      </c>
      <c r="G30" s="61">
        <f>SUMIF(invoer!$T$15:$T$165,G$6,invoer!$W$15:$W$165)</f>
        <v>0</v>
      </c>
      <c r="H30" s="61">
        <f>SUMIF(invoer!$T$15:$T$165,H$6,invoer!$W$15:$W$165)</f>
        <v>0</v>
      </c>
      <c r="I30" s="61">
        <f>SUMIF(invoer!$T$15:$T$165,I$6,invoer!$W$15:$W$165)</f>
        <v>0</v>
      </c>
      <c r="J30" s="61">
        <f>SUMIF(invoer!$T$15:$T$165,J$6,invoer!$W$15:$W$165)</f>
        <v>0</v>
      </c>
      <c r="K30" s="61">
        <f>SUMIF(invoer!$T$15:$T$165,K$6,invoer!$W$15:$W$165)</f>
        <v>0</v>
      </c>
      <c r="L30" s="61">
        <f>SUMIF(invoer!$T$15:$T$165,L$6,invoer!$W$15:$W$165)</f>
        <v>11.974789915966388</v>
      </c>
      <c r="M30" s="61">
        <f>SUMIF(invoer!$T$15:$T$165,M$6,invoer!$W$15:$W$165)</f>
        <v>0</v>
      </c>
      <c r="N30" s="61">
        <f>SUMIF(invoer!$T$15:$T$165,N$6,invoer!$W$15:$W$165)</f>
        <v>0</v>
      </c>
      <c r="O30" s="61">
        <f>SUMIF(invoer!$T$15:$T$165,O$6,invoer!$W$15:$W$165)</f>
        <v>18.743801652892561</v>
      </c>
      <c r="P30" s="61">
        <f t="shared" si="2"/>
        <v>30.718591568858947</v>
      </c>
    </row>
    <row r="31" spans="2:17" x14ac:dyDescent="0.2">
      <c r="C31" s="76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80"/>
    </row>
    <row r="32" spans="2:17" x14ac:dyDescent="0.2">
      <c r="C32" s="62" t="s">
        <v>42</v>
      </c>
      <c r="D32" s="63">
        <f>SUM(D29:D31)</f>
        <v>0</v>
      </c>
      <c r="E32" s="64">
        <f t="shared" ref="E32:O32" si="6">SUM(E29:E31)</f>
        <v>0</v>
      </c>
      <c r="F32" s="64">
        <f t="shared" si="6"/>
        <v>0</v>
      </c>
      <c r="G32" s="64">
        <f t="shared" si="6"/>
        <v>0</v>
      </c>
      <c r="H32" s="64">
        <f t="shared" si="6"/>
        <v>0</v>
      </c>
      <c r="I32" s="64">
        <f t="shared" si="6"/>
        <v>0</v>
      </c>
      <c r="J32" s="64">
        <f t="shared" si="6"/>
        <v>0</v>
      </c>
      <c r="K32" s="64">
        <f t="shared" si="6"/>
        <v>0</v>
      </c>
      <c r="L32" s="64">
        <f t="shared" si="6"/>
        <v>-1.0417390096534458</v>
      </c>
      <c r="M32" s="64">
        <f t="shared" si="6"/>
        <v>-5.1979338842975205</v>
      </c>
      <c r="N32" s="64">
        <f t="shared" si="6"/>
        <v>0</v>
      </c>
      <c r="O32" s="64">
        <f t="shared" si="6"/>
        <v>18.743801652892561</v>
      </c>
      <c r="P32" s="64">
        <f>SUM(P29:P31)</f>
        <v>12.504128758941594</v>
      </c>
      <c r="Q32" s="3"/>
    </row>
    <row r="33" spans="3:16" ht="7.5" customHeight="1" x14ac:dyDescent="0.2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3:16" ht="12.75" thickBot="1" x14ac:dyDescent="0.25">
      <c r="C34" s="66" t="s">
        <v>40</v>
      </c>
      <c r="D34" s="67">
        <f>D27+D32</f>
        <v>0</v>
      </c>
      <c r="E34" s="68">
        <f t="shared" ref="E34:P34" si="7">E27+E32</f>
        <v>0</v>
      </c>
      <c r="F34" s="68">
        <f t="shared" si="7"/>
        <v>0</v>
      </c>
      <c r="G34" s="68">
        <f t="shared" si="7"/>
        <v>0</v>
      </c>
      <c r="H34" s="68">
        <f t="shared" si="7"/>
        <v>0</v>
      </c>
      <c r="I34" s="68">
        <f t="shared" si="7"/>
        <v>0</v>
      </c>
      <c r="J34" s="68">
        <f t="shared" si="7"/>
        <v>0</v>
      </c>
      <c r="K34" s="68">
        <f t="shared" si="7"/>
        <v>0</v>
      </c>
      <c r="L34" s="68">
        <f t="shared" si="7"/>
        <v>1.7763568394002505E-15</v>
      </c>
      <c r="M34" s="68">
        <f t="shared" si="7"/>
        <v>-29.95</v>
      </c>
      <c r="N34" s="68">
        <f t="shared" si="7"/>
        <v>-57.95</v>
      </c>
      <c r="O34" s="68">
        <f t="shared" si="7"/>
        <v>108</v>
      </c>
      <c r="P34" s="69">
        <f t="shared" si="7"/>
        <v>20.099999999999998</v>
      </c>
    </row>
    <row r="35" spans="3:16" ht="12.75" thickTop="1" x14ac:dyDescent="0.2">
      <c r="C35" s="4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3:16" x14ac:dyDescent="0.2">
      <c r="C36" s="4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3:16" x14ac:dyDescent="0.2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70" t="s">
        <v>51</v>
      </c>
      <c r="O37" s="71"/>
      <c r="P37" s="72">
        <f>invoer!G3</f>
        <v>354</v>
      </c>
    </row>
    <row r="38" spans="3:16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73" t="s">
        <v>40</v>
      </c>
      <c r="O38" s="74"/>
      <c r="P38" s="72">
        <f>P34</f>
        <v>20.099999999999998</v>
      </c>
    </row>
    <row r="39" spans="3:16" x14ac:dyDescent="0.2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73" t="s">
        <v>34</v>
      </c>
      <c r="O39" s="74"/>
      <c r="P39" s="75">
        <f>P38+P37</f>
        <v>374.1</v>
      </c>
    </row>
  </sheetData>
  <sheetProtection password="B311" sheet="1" objects="1" scenarios="1"/>
  <mergeCells count="1">
    <mergeCell ref="C3:E3"/>
  </mergeCells>
  <conditionalFormatting sqref="D24:O25 D29:O30 D8:O20">
    <cfRule type="cellIs" dxfId="1" priority="3" operator="equal">
      <formula>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D200"/>
  <sheetViews>
    <sheetView showGridLines="0" tabSelected="1" workbookViewId="0">
      <selection activeCell="L22" sqref="L22"/>
    </sheetView>
  </sheetViews>
  <sheetFormatPr defaultRowHeight="12" x14ac:dyDescent="0.2"/>
  <cols>
    <col min="2" max="2" width="3.140625" customWidth="1"/>
    <col min="3" max="3" width="3.28515625" customWidth="1"/>
    <col min="4" max="4" width="8.42578125" customWidth="1"/>
    <col min="5" max="5" width="29.7109375" customWidth="1"/>
    <col min="6" max="6" width="9.28515625" customWidth="1"/>
    <col min="7" max="7" width="11.7109375" customWidth="1"/>
    <col min="8" max="8" width="19.7109375" customWidth="1"/>
    <col min="9" max="10" width="7.7109375" customWidth="1"/>
    <col min="11" max="11" width="10.7109375" customWidth="1"/>
    <col min="12" max="12" width="11.7109375" customWidth="1"/>
    <col min="13" max="13" width="9.140625" customWidth="1"/>
    <col min="14" max="15" width="9.140625" hidden="1" customWidth="1"/>
    <col min="16" max="16" width="9.7109375" style="2" hidden="1" customWidth="1"/>
    <col min="17" max="20" width="9.140625" hidden="1" customWidth="1"/>
    <col min="21" max="21" width="9.7109375" hidden="1" customWidth="1"/>
    <col min="22" max="24" width="9.140625" hidden="1" customWidth="1"/>
    <col min="25" max="25" width="9.140625" customWidth="1"/>
    <col min="26" max="26" width="4" customWidth="1"/>
    <col min="27" max="27" width="19.7109375" customWidth="1"/>
  </cols>
  <sheetData>
    <row r="2" spans="3:30" x14ac:dyDescent="0.2">
      <c r="D2" s="6"/>
      <c r="E2" s="6"/>
      <c r="G2" s="3"/>
    </row>
    <row r="3" spans="3:30" ht="12.75" customHeight="1" x14ac:dyDescent="0.2">
      <c r="E3" s="24" t="str">
        <f>"Startsaldo "&amp;K7</f>
        <v>Startsaldo Rabobank</v>
      </c>
      <c r="F3" s="31" t="s">
        <v>50</v>
      </c>
      <c r="G3" s="45">
        <v>354</v>
      </c>
      <c r="H3" s="34" t="s">
        <v>38</v>
      </c>
      <c r="I3" s="54" t="s">
        <v>49</v>
      </c>
      <c r="J3" s="55"/>
      <c r="K3" s="44">
        <v>2012</v>
      </c>
      <c r="L3" s="57">
        <v>8</v>
      </c>
      <c r="N3" s="32" t="str">
        <f>K5&amp;"  "&amp;K3&amp;"  "&amp;K7</f>
        <v>Nieuw  2012  Rabobank</v>
      </c>
      <c r="P3" s="37">
        <f>IF(K3="",1,100)</f>
        <v>100</v>
      </c>
    </row>
    <row r="4" spans="3:30" ht="7.5" customHeight="1" x14ac:dyDescent="0.2">
      <c r="E4" s="25"/>
      <c r="G4" s="5"/>
      <c r="I4" s="56"/>
      <c r="J4" s="55"/>
      <c r="M4" s="21"/>
      <c r="N4" s="21"/>
      <c r="O4" s="21"/>
      <c r="P4" s="38"/>
      <c r="Q4" s="21"/>
      <c r="R4" s="21"/>
      <c r="S4" s="21"/>
      <c r="T4" s="21"/>
      <c r="U4" s="21"/>
      <c r="V4" s="21"/>
      <c r="W4" s="21"/>
    </row>
    <row r="5" spans="3:30" ht="12.75" customHeight="1" x14ac:dyDescent="0.2">
      <c r="E5" s="24" t="s">
        <v>46</v>
      </c>
      <c r="F5" s="10"/>
      <c r="G5" s="9">
        <f>SUM(G15:G54)</f>
        <v>20.099999999999994</v>
      </c>
      <c r="H5" s="33" t="s">
        <v>37</v>
      </c>
      <c r="I5" s="54" t="s">
        <v>47</v>
      </c>
      <c r="J5" s="55"/>
      <c r="K5" s="91" t="s">
        <v>61</v>
      </c>
      <c r="L5" s="92"/>
      <c r="M5" s="58" t="s">
        <v>38</v>
      </c>
      <c r="N5" s="22">
        <f>SUM(K15:K54)</f>
        <v>12.504128758941594</v>
      </c>
      <c r="O5" s="23"/>
      <c r="P5" s="38">
        <f>IF(K5="",10,100)</f>
        <v>100</v>
      </c>
      <c r="Q5" s="23"/>
      <c r="R5" s="22">
        <f>G5-N5</f>
        <v>7.5958712410584006</v>
      </c>
      <c r="S5" s="23"/>
      <c r="T5" s="23"/>
      <c r="U5" s="22"/>
      <c r="V5" s="22"/>
      <c r="W5" s="21"/>
    </row>
    <row r="6" spans="3:30" ht="7.5" customHeight="1" x14ac:dyDescent="0.2">
      <c r="E6" s="25"/>
      <c r="G6" s="5"/>
      <c r="I6" s="56"/>
      <c r="J6" s="55"/>
      <c r="M6" s="55"/>
      <c r="P6" s="38"/>
      <c r="Q6" s="4"/>
      <c r="R6" s="4"/>
    </row>
    <row r="7" spans="3:30" ht="12.75" customHeight="1" x14ac:dyDescent="0.2">
      <c r="E7" s="24" t="s">
        <v>21</v>
      </c>
      <c r="F7" s="10"/>
      <c r="G7" s="11">
        <f>G3+G5</f>
        <v>374.1</v>
      </c>
      <c r="H7" s="33" t="s">
        <v>37</v>
      </c>
      <c r="I7" s="54" t="s">
        <v>48</v>
      </c>
      <c r="J7" s="55"/>
      <c r="K7" s="91" t="s">
        <v>62</v>
      </c>
      <c r="L7" s="92"/>
      <c r="M7" s="58" t="s">
        <v>38</v>
      </c>
      <c r="P7" s="38">
        <f>IF(K7="",20,100)</f>
        <v>100</v>
      </c>
      <c r="Q7" s="4">
        <v>210</v>
      </c>
      <c r="R7" s="4" t="s">
        <v>58</v>
      </c>
    </row>
    <row r="8" spans="3:30" x14ac:dyDescent="0.2">
      <c r="E8" s="6"/>
      <c r="F8" s="6"/>
      <c r="G8" s="7"/>
      <c r="P8" s="39">
        <f>SUM(P3:P7)</f>
        <v>300</v>
      </c>
      <c r="Q8" s="4">
        <v>201</v>
      </c>
      <c r="R8" s="4" t="s">
        <v>52</v>
      </c>
      <c r="S8" s="4"/>
    </row>
    <row r="9" spans="3:30" ht="12.75" customHeight="1" x14ac:dyDescent="0.2">
      <c r="C9" s="93"/>
      <c r="D9" s="93" t="s">
        <v>36</v>
      </c>
      <c r="E9" s="93" t="s">
        <v>35</v>
      </c>
      <c r="F9" s="93" t="s">
        <v>32</v>
      </c>
      <c r="G9" s="93" t="s">
        <v>66</v>
      </c>
      <c r="H9" s="93" t="s">
        <v>31</v>
      </c>
      <c r="I9" s="93" t="s">
        <v>29</v>
      </c>
      <c r="J9" s="93" t="s">
        <v>30</v>
      </c>
      <c r="K9" s="93" t="s">
        <v>39</v>
      </c>
      <c r="L9" s="93" t="s">
        <v>39</v>
      </c>
      <c r="Q9" s="4">
        <v>111</v>
      </c>
      <c r="R9" s="4" t="s">
        <v>53</v>
      </c>
      <c r="S9" s="4"/>
    </row>
    <row r="10" spans="3:30" ht="12.75" customHeight="1" x14ac:dyDescent="0.2">
      <c r="C10" s="94"/>
      <c r="D10" s="94"/>
      <c r="E10" s="94"/>
      <c r="F10" s="94"/>
      <c r="G10" s="94"/>
      <c r="H10" s="94"/>
      <c r="I10" s="94"/>
      <c r="J10" s="94"/>
      <c r="K10" s="94"/>
      <c r="L10" s="94"/>
      <c r="Q10" s="4">
        <v>31</v>
      </c>
      <c r="R10" s="4" t="s">
        <v>54</v>
      </c>
      <c r="S10" s="4"/>
    </row>
    <row r="11" spans="3:30" ht="12.75" customHeight="1" x14ac:dyDescent="0.2">
      <c r="C11" s="95"/>
      <c r="D11" s="95"/>
      <c r="E11" s="95"/>
      <c r="F11" s="95"/>
      <c r="G11" s="95"/>
      <c r="H11" s="95"/>
      <c r="I11" s="95"/>
      <c r="J11" s="95"/>
      <c r="K11" s="95"/>
      <c r="L11" s="95"/>
      <c r="Q11" s="4">
        <v>121</v>
      </c>
      <c r="R11" s="4" t="s">
        <v>55</v>
      </c>
      <c r="S11" s="4"/>
    </row>
    <row r="12" spans="3:30" ht="13.5" customHeight="1" x14ac:dyDescent="0.2">
      <c r="C12" s="35" t="s">
        <v>37</v>
      </c>
      <c r="D12" s="19" t="s">
        <v>38</v>
      </c>
      <c r="E12" s="20" t="s">
        <v>38</v>
      </c>
      <c r="F12" s="19" t="s">
        <v>38</v>
      </c>
      <c r="G12" s="19" t="s">
        <v>38</v>
      </c>
      <c r="H12" s="8">
        <v>8</v>
      </c>
      <c r="I12" s="12">
        <v>8</v>
      </c>
      <c r="J12" s="12">
        <v>8</v>
      </c>
      <c r="K12" s="36" t="s">
        <v>37</v>
      </c>
      <c r="L12" s="36" t="s">
        <v>37</v>
      </c>
      <c r="Q12" s="4">
        <v>130</v>
      </c>
      <c r="R12" s="4" t="s">
        <v>56</v>
      </c>
      <c r="S12" s="4"/>
    </row>
    <row r="13" spans="3:30" ht="7.5" customHeight="1" x14ac:dyDescent="0.2">
      <c r="Q13" s="4">
        <v>220</v>
      </c>
      <c r="R13" s="4" t="s">
        <v>57</v>
      </c>
      <c r="S13" s="4"/>
    </row>
    <row r="14" spans="3:30" ht="24.75" customHeight="1" x14ac:dyDescent="0.2">
      <c r="C14" s="17" t="s">
        <v>3</v>
      </c>
      <c r="D14" s="17" t="s">
        <v>0</v>
      </c>
      <c r="E14" s="17" t="s">
        <v>1</v>
      </c>
      <c r="F14" s="17" t="s">
        <v>43</v>
      </c>
      <c r="G14" s="17" t="s">
        <v>15</v>
      </c>
      <c r="H14" s="17" t="s">
        <v>2</v>
      </c>
      <c r="I14" s="18" t="s">
        <v>17</v>
      </c>
      <c r="J14" s="18" t="s">
        <v>20</v>
      </c>
      <c r="K14" s="17" t="s">
        <v>28</v>
      </c>
      <c r="L14" s="17" t="s">
        <v>65</v>
      </c>
      <c r="S14" t="s">
        <v>2</v>
      </c>
      <c r="T14" t="s">
        <v>24</v>
      </c>
      <c r="V14" t="s">
        <v>25</v>
      </c>
      <c r="W14" t="s">
        <v>26</v>
      </c>
      <c r="AA14" s="51" t="s">
        <v>59</v>
      </c>
      <c r="AC14" s="51" t="s">
        <v>63</v>
      </c>
    </row>
    <row r="15" spans="3:30" x14ac:dyDescent="0.2">
      <c r="C15" s="26">
        <v>1</v>
      </c>
      <c r="D15" s="46">
        <v>41167</v>
      </c>
      <c r="E15" s="47" t="s">
        <v>64</v>
      </c>
      <c r="F15" s="47">
        <v>12</v>
      </c>
      <c r="G15" s="52">
        <v>-75</v>
      </c>
      <c r="H15" s="47" t="s">
        <v>69</v>
      </c>
      <c r="I15" s="48" t="s">
        <v>18</v>
      </c>
      <c r="J15" s="49">
        <v>0.21</v>
      </c>
      <c r="K15" s="96">
        <f t="shared" ref="K15:K46" si="0">IF(I15="ja",J15/(1+J15)*G15,0)</f>
        <v>-13.016528925619834</v>
      </c>
      <c r="L15" s="96">
        <f>G15-K15</f>
        <v>-61.983471074380162</v>
      </c>
      <c r="O15" s="1"/>
      <c r="S15" t="str">
        <f>IF(AND(H15="",D15&lt;&gt;""),"Nog coderen",H15)</f>
        <v>Balans boeking</v>
      </c>
      <c r="T15">
        <f>MONTH(D15)</f>
        <v>9</v>
      </c>
      <c r="U15" s="3"/>
      <c r="V15">
        <f t="shared" ref="V15:V46" si="1">IF(K15&lt;0,K15,0)</f>
        <v>-13.016528925619834</v>
      </c>
      <c r="W15">
        <f t="shared" ref="W15:W46" si="2">IF(K15&gt;0,K15,0)</f>
        <v>0</v>
      </c>
      <c r="Z15" s="40">
        <v>1</v>
      </c>
      <c r="AA15" s="41" t="s">
        <v>5</v>
      </c>
      <c r="AB15" s="86" t="s">
        <v>38</v>
      </c>
      <c r="AC15" s="50">
        <v>0.21</v>
      </c>
      <c r="AD15" s="86" t="s">
        <v>38</v>
      </c>
    </row>
    <row r="16" spans="3:30" x14ac:dyDescent="0.2">
      <c r="C16" s="27">
        <v>2</v>
      </c>
      <c r="D16" s="46">
        <v>41168</v>
      </c>
      <c r="E16" s="47" t="s">
        <v>4</v>
      </c>
      <c r="F16" s="47">
        <v>12</v>
      </c>
      <c r="G16" s="53">
        <v>75</v>
      </c>
      <c r="H16" s="47" t="s">
        <v>5</v>
      </c>
      <c r="I16" s="48" t="s">
        <v>18</v>
      </c>
      <c r="J16" s="49">
        <v>0.19</v>
      </c>
      <c r="K16" s="97">
        <f t="shared" si="0"/>
        <v>11.974789915966388</v>
      </c>
      <c r="L16" s="96">
        <f t="shared" ref="L16:L79" si="3">G16-K16</f>
        <v>63.02521008403361</v>
      </c>
      <c r="O16" s="1"/>
      <c r="S16" t="str">
        <f t="shared" ref="S16:S79" si="4">IF(AND(H16="",D16&lt;&gt;""),"Nog coderen",H16)</f>
        <v>verkopen</v>
      </c>
      <c r="T16">
        <f t="shared" ref="T16:T25" si="5">MONTH(D16)</f>
        <v>9</v>
      </c>
      <c r="U16" s="3"/>
      <c r="V16">
        <f t="shared" si="1"/>
        <v>0</v>
      </c>
      <c r="W16">
        <f t="shared" si="2"/>
        <v>11.974789915966388</v>
      </c>
      <c r="Z16" s="40">
        <v>2</v>
      </c>
      <c r="AA16" s="41" t="s">
        <v>13</v>
      </c>
      <c r="AB16" s="86" t="s">
        <v>38</v>
      </c>
      <c r="AC16" s="50">
        <v>0.19</v>
      </c>
      <c r="AD16" s="86" t="s">
        <v>38</v>
      </c>
    </row>
    <row r="17" spans="3:30" x14ac:dyDescent="0.2">
      <c r="C17" s="27">
        <v>3</v>
      </c>
      <c r="D17" s="46">
        <v>41198</v>
      </c>
      <c r="E17" s="47" t="s">
        <v>16</v>
      </c>
      <c r="F17" s="47">
        <v>13</v>
      </c>
      <c r="G17" s="53">
        <v>-29.95</v>
      </c>
      <c r="H17" s="47" t="s">
        <v>10</v>
      </c>
      <c r="I17" s="48" t="s">
        <v>18</v>
      </c>
      <c r="J17" s="49">
        <v>0.21</v>
      </c>
      <c r="K17" s="97">
        <f t="shared" si="0"/>
        <v>-5.1979338842975205</v>
      </c>
      <c r="L17" s="96">
        <f t="shared" si="3"/>
        <v>-24.75206611570248</v>
      </c>
      <c r="O17" s="1"/>
      <c r="S17" t="str">
        <f t="shared" si="4"/>
        <v>huisvestingskosten</v>
      </c>
      <c r="T17">
        <f t="shared" si="5"/>
        <v>10</v>
      </c>
      <c r="U17" s="3"/>
      <c r="V17">
        <f t="shared" si="1"/>
        <v>-5.1979338842975205</v>
      </c>
      <c r="W17">
        <f t="shared" si="2"/>
        <v>0</v>
      </c>
      <c r="Z17" s="40">
        <v>3</v>
      </c>
      <c r="AA17" s="41" t="s">
        <v>8</v>
      </c>
      <c r="AB17" s="86" t="s">
        <v>38</v>
      </c>
      <c r="AC17" s="50">
        <v>0.06</v>
      </c>
      <c r="AD17" s="86" t="s">
        <v>38</v>
      </c>
    </row>
    <row r="18" spans="3:30" x14ac:dyDescent="0.2">
      <c r="C18" s="27">
        <v>4</v>
      </c>
      <c r="D18" s="46">
        <v>41214</v>
      </c>
      <c r="E18" s="47" t="s">
        <v>7</v>
      </c>
      <c r="F18" s="47">
        <v>14</v>
      </c>
      <c r="G18" s="53">
        <v>-48</v>
      </c>
      <c r="H18" s="47" t="s">
        <v>11</v>
      </c>
      <c r="I18" s="48" t="s">
        <v>19</v>
      </c>
      <c r="J18" s="49"/>
      <c r="K18" s="97">
        <f t="shared" si="0"/>
        <v>0</v>
      </c>
      <c r="L18" s="96">
        <f t="shared" si="3"/>
        <v>-48</v>
      </c>
      <c r="O18" s="1"/>
      <c r="S18" t="str">
        <f t="shared" si="4"/>
        <v>rentekosten</v>
      </c>
      <c r="T18">
        <f t="shared" si="5"/>
        <v>11</v>
      </c>
      <c r="U18" s="3"/>
      <c r="V18">
        <f t="shared" si="1"/>
        <v>0</v>
      </c>
      <c r="W18">
        <f t="shared" si="2"/>
        <v>0</v>
      </c>
      <c r="Z18" s="40">
        <v>4</v>
      </c>
      <c r="AA18" s="41" t="s">
        <v>6</v>
      </c>
      <c r="AB18" s="86" t="s">
        <v>38</v>
      </c>
    </row>
    <row r="19" spans="3:30" x14ac:dyDescent="0.2">
      <c r="C19" s="27">
        <v>5</v>
      </c>
      <c r="D19" s="46">
        <v>41215</v>
      </c>
      <c r="E19" s="47" t="s">
        <v>70</v>
      </c>
      <c r="F19" s="47">
        <v>14</v>
      </c>
      <c r="G19" s="53">
        <v>-9.9499999999999993</v>
      </c>
      <c r="H19" s="47" t="s">
        <v>14</v>
      </c>
      <c r="I19" s="48" t="s">
        <v>19</v>
      </c>
      <c r="J19" s="49"/>
      <c r="K19" s="97">
        <f t="shared" si="0"/>
        <v>0</v>
      </c>
      <c r="L19" s="96">
        <f t="shared" si="3"/>
        <v>-9.9499999999999993</v>
      </c>
      <c r="O19" s="1"/>
      <c r="S19" t="str">
        <f t="shared" si="4"/>
        <v>overige kosten</v>
      </c>
      <c r="T19">
        <f t="shared" si="5"/>
        <v>11</v>
      </c>
      <c r="U19" s="3"/>
      <c r="V19">
        <f t="shared" si="1"/>
        <v>0</v>
      </c>
      <c r="W19">
        <f t="shared" si="2"/>
        <v>0</v>
      </c>
      <c r="Z19" s="40">
        <v>5</v>
      </c>
      <c r="AA19" s="41" t="s">
        <v>9</v>
      </c>
      <c r="AB19" s="86" t="s">
        <v>38</v>
      </c>
    </row>
    <row r="20" spans="3:30" x14ac:dyDescent="0.2">
      <c r="C20" s="27">
        <v>6</v>
      </c>
      <c r="D20" s="46">
        <v>41247</v>
      </c>
      <c r="E20" s="47" t="s">
        <v>71</v>
      </c>
      <c r="F20" s="47">
        <v>15</v>
      </c>
      <c r="G20" s="53">
        <v>108</v>
      </c>
      <c r="H20" s="47" t="s">
        <v>5</v>
      </c>
      <c r="I20" s="48" t="s">
        <v>18</v>
      </c>
      <c r="J20" s="49">
        <v>0.21</v>
      </c>
      <c r="K20" s="97">
        <f t="shared" si="0"/>
        <v>18.743801652892561</v>
      </c>
      <c r="L20" s="96">
        <f t="shared" si="3"/>
        <v>89.256198347107443</v>
      </c>
      <c r="O20" s="1"/>
      <c r="S20" t="str">
        <f t="shared" si="4"/>
        <v>verkopen</v>
      </c>
      <c r="T20">
        <f t="shared" si="5"/>
        <v>12</v>
      </c>
      <c r="U20" s="3"/>
      <c r="V20">
        <f t="shared" si="1"/>
        <v>0</v>
      </c>
      <c r="W20">
        <f t="shared" si="2"/>
        <v>18.743801652892561</v>
      </c>
      <c r="Z20" s="40">
        <v>6</v>
      </c>
      <c r="AA20" s="41" t="s">
        <v>10</v>
      </c>
      <c r="AB20" s="86" t="s">
        <v>38</v>
      </c>
    </row>
    <row r="21" spans="3:30" x14ac:dyDescent="0.2">
      <c r="C21" s="27">
        <v>7</v>
      </c>
      <c r="D21" s="46"/>
      <c r="E21" s="47"/>
      <c r="F21" s="47"/>
      <c r="G21" s="53"/>
      <c r="H21" s="47"/>
      <c r="I21" s="48"/>
      <c r="J21" s="49"/>
      <c r="K21" s="97">
        <f t="shared" si="0"/>
        <v>0</v>
      </c>
      <c r="L21" s="96">
        <f t="shared" si="3"/>
        <v>0</v>
      </c>
      <c r="O21" s="1"/>
      <c r="S21">
        <f t="shared" si="4"/>
        <v>0</v>
      </c>
      <c r="T21">
        <f t="shared" si="5"/>
        <v>1</v>
      </c>
      <c r="U21" s="3"/>
      <c r="V21">
        <f t="shared" si="1"/>
        <v>0</v>
      </c>
      <c r="W21">
        <f t="shared" si="2"/>
        <v>0</v>
      </c>
      <c r="Z21" s="40">
        <v>7</v>
      </c>
      <c r="AA21" s="41" t="s">
        <v>11</v>
      </c>
      <c r="AB21" s="86" t="s">
        <v>38</v>
      </c>
    </row>
    <row r="22" spans="3:30" x14ac:dyDescent="0.2">
      <c r="C22" s="27">
        <v>8</v>
      </c>
      <c r="D22" s="46"/>
      <c r="E22" s="47"/>
      <c r="F22" s="47"/>
      <c r="G22" s="53"/>
      <c r="H22" s="47"/>
      <c r="I22" s="48"/>
      <c r="J22" s="49"/>
      <c r="K22" s="97">
        <f t="shared" si="0"/>
        <v>0</v>
      </c>
      <c r="L22" s="96">
        <f t="shared" si="3"/>
        <v>0</v>
      </c>
      <c r="O22" s="1"/>
      <c r="S22">
        <f t="shared" si="4"/>
        <v>0</v>
      </c>
      <c r="T22">
        <f t="shared" si="5"/>
        <v>1</v>
      </c>
      <c r="U22" s="3"/>
      <c r="V22">
        <f t="shared" si="1"/>
        <v>0</v>
      </c>
      <c r="W22">
        <f t="shared" si="2"/>
        <v>0</v>
      </c>
      <c r="Z22" s="40">
        <v>8</v>
      </c>
      <c r="AA22" s="41" t="s">
        <v>12</v>
      </c>
      <c r="AB22" s="86" t="s">
        <v>38</v>
      </c>
    </row>
    <row r="23" spans="3:30" x14ac:dyDescent="0.2">
      <c r="C23" s="27">
        <v>9</v>
      </c>
      <c r="D23" s="46"/>
      <c r="E23" s="47"/>
      <c r="F23" s="47"/>
      <c r="G23" s="53"/>
      <c r="H23" s="47"/>
      <c r="I23" s="48"/>
      <c r="J23" s="49"/>
      <c r="K23" s="97">
        <f t="shared" si="0"/>
        <v>0</v>
      </c>
      <c r="L23" s="96">
        <f t="shared" si="3"/>
        <v>0</v>
      </c>
      <c r="O23" s="1"/>
      <c r="S23">
        <f t="shared" si="4"/>
        <v>0</v>
      </c>
      <c r="T23">
        <f t="shared" si="5"/>
        <v>1</v>
      </c>
      <c r="U23" s="3"/>
      <c r="V23">
        <f t="shared" si="1"/>
        <v>0</v>
      </c>
      <c r="W23">
        <f t="shared" si="2"/>
        <v>0</v>
      </c>
      <c r="Z23" s="40">
        <v>9</v>
      </c>
      <c r="AA23" s="41" t="s">
        <v>14</v>
      </c>
      <c r="AB23" s="86" t="s">
        <v>38</v>
      </c>
    </row>
    <row r="24" spans="3:30" x14ac:dyDescent="0.2">
      <c r="C24" s="27">
        <v>10</v>
      </c>
      <c r="D24" s="46"/>
      <c r="E24" s="47"/>
      <c r="F24" s="47"/>
      <c r="G24" s="53"/>
      <c r="H24" s="47"/>
      <c r="I24" s="48"/>
      <c r="J24" s="49"/>
      <c r="K24" s="97">
        <f t="shared" si="0"/>
        <v>0</v>
      </c>
      <c r="L24" s="96">
        <f t="shared" si="3"/>
        <v>0</v>
      </c>
      <c r="O24" s="1"/>
      <c r="S24">
        <f t="shared" si="4"/>
        <v>0</v>
      </c>
      <c r="T24">
        <f t="shared" si="5"/>
        <v>1</v>
      </c>
      <c r="U24" s="3"/>
      <c r="V24">
        <f t="shared" si="1"/>
        <v>0</v>
      </c>
      <c r="W24">
        <f t="shared" si="2"/>
        <v>0</v>
      </c>
      <c r="Z24" s="40">
        <v>10</v>
      </c>
      <c r="AA24" s="41" t="s">
        <v>22</v>
      </c>
      <c r="AB24" s="86" t="s">
        <v>38</v>
      </c>
    </row>
    <row r="25" spans="3:30" x14ac:dyDescent="0.2">
      <c r="C25" s="27">
        <v>11</v>
      </c>
      <c r="D25" s="46"/>
      <c r="E25" s="47"/>
      <c r="F25" s="47"/>
      <c r="G25" s="53"/>
      <c r="H25" s="47"/>
      <c r="I25" s="48"/>
      <c r="J25" s="49"/>
      <c r="K25" s="97">
        <f t="shared" si="0"/>
        <v>0</v>
      </c>
      <c r="L25" s="96">
        <f t="shared" si="3"/>
        <v>0</v>
      </c>
      <c r="O25" s="1"/>
      <c r="S25">
        <f t="shared" si="4"/>
        <v>0</v>
      </c>
      <c r="T25">
        <f t="shared" si="5"/>
        <v>1</v>
      </c>
      <c r="U25" s="3"/>
      <c r="V25">
        <f t="shared" si="1"/>
        <v>0</v>
      </c>
      <c r="W25">
        <f t="shared" si="2"/>
        <v>0</v>
      </c>
      <c r="Z25" s="40">
        <v>11</v>
      </c>
      <c r="AA25" s="41" t="s">
        <v>23</v>
      </c>
      <c r="AB25" s="86" t="s">
        <v>38</v>
      </c>
    </row>
    <row r="26" spans="3:30" x14ac:dyDescent="0.2">
      <c r="C26" s="27">
        <v>12</v>
      </c>
      <c r="D26" s="46"/>
      <c r="E26" s="47"/>
      <c r="F26" s="47"/>
      <c r="G26" s="53"/>
      <c r="H26" s="47"/>
      <c r="I26" s="48"/>
      <c r="J26" s="49"/>
      <c r="K26" s="97">
        <f t="shared" si="0"/>
        <v>0</v>
      </c>
      <c r="L26" s="96">
        <f t="shared" si="3"/>
        <v>0</v>
      </c>
      <c r="O26" s="1"/>
      <c r="S26">
        <f t="shared" si="4"/>
        <v>0</v>
      </c>
      <c r="T26">
        <f t="shared" ref="T26:T89" si="6">MONTH(D26)</f>
        <v>1</v>
      </c>
      <c r="U26" s="3"/>
      <c r="V26">
        <f t="shared" si="1"/>
        <v>0</v>
      </c>
      <c r="W26">
        <f t="shared" si="2"/>
        <v>0</v>
      </c>
      <c r="Z26" s="40">
        <v>12</v>
      </c>
      <c r="AA26" s="41"/>
      <c r="AB26" s="86" t="s">
        <v>38</v>
      </c>
    </row>
    <row r="27" spans="3:30" x14ac:dyDescent="0.2">
      <c r="C27" s="27">
        <v>13</v>
      </c>
      <c r="D27" s="46"/>
      <c r="E27" s="47"/>
      <c r="F27" s="47"/>
      <c r="G27" s="53"/>
      <c r="H27" s="47"/>
      <c r="I27" s="48"/>
      <c r="J27" s="49"/>
      <c r="K27" s="97">
        <f t="shared" si="0"/>
        <v>0</v>
      </c>
      <c r="L27" s="96">
        <f t="shared" si="3"/>
        <v>0</v>
      </c>
      <c r="O27" s="1"/>
      <c r="S27">
        <f t="shared" si="4"/>
        <v>0</v>
      </c>
      <c r="T27">
        <f t="shared" si="6"/>
        <v>1</v>
      </c>
      <c r="U27" s="3"/>
      <c r="V27">
        <f t="shared" si="1"/>
        <v>0</v>
      </c>
      <c r="W27">
        <f t="shared" si="2"/>
        <v>0</v>
      </c>
      <c r="Z27" s="40">
        <v>13</v>
      </c>
      <c r="AA27" s="41"/>
      <c r="AB27" s="86" t="s">
        <v>38</v>
      </c>
    </row>
    <row r="28" spans="3:30" x14ac:dyDescent="0.2">
      <c r="C28" s="27">
        <v>14</v>
      </c>
      <c r="D28" s="46"/>
      <c r="E28" s="47"/>
      <c r="F28" s="47"/>
      <c r="G28" s="53"/>
      <c r="H28" s="47"/>
      <c r="I28" s="48"/>
      <c r="J28" s="49"/>
      <c r="K28" s="97">
        <f t="shared" si="0"/>
        <v>0</v>
      </c>
      <c r="L28" s="96">
        <f t="shared" si="3"/>
        <v>0</v>
      </c>
      <c r="O28" s="1"/>
      <c r="S28">
        <f t="shared" si="4"/>
        <v>0</v>
      </c>
      <c r="T28">
        <f t="shared" si="6"/>
        <v>1</v>
      </c>
      <c r="U28" s="3"/>
      <c r="V28">
        <f t="shared" si="1"/>
        <v>0</v>
      </c>
      <c r="W28">
        <f t="shared" si="2"/>
        <v>0</v>
      </c>
      <c r="Z28" s="83">
        <v>14</v>
      </c>
      <c r="AA28" s="84" t="s">
        <v>69</v>
      </c>
      <c r="AB28" s="85" t="s">
        <v>37</v>
      </c>
    </row>
    <row r="29" spans="3:30" x14ac:dyDescent="0.2">
      <c r="C29" s="27">
        <v>15</v>
      </c>
      <c r="D29" s="46"/>
      <c r="E29" s="47"/>
      <c r="F29" s="47"/>
      <c r="G29" s="53"/>
      <c r="H29" s="47"/>
      <c r="I29" s="48"/>
      <c r="J29" s="49"/>
      <c r="K29" s="97">
        <f t="shared" si="0"/>
        <v>0</v>
      </c>
      <c r="L29" s="96">
        <f t="shared" si="3"/>
        <v>0</v>
      </c>
      <c r="O29" s="1"/>
      <c r="S29">
        <f t="shared" si="4"/>
        <v>0</v>
      </c>
      <c r="T29">
        <f t="shared" si="6"/>
        <v>1</v>
      </c>
      <c r="U29" s="3"/>
      <c r="V29">
        <f t="shared" si="1"/>
        <v>0</v>
      </c>
      <c r="W29">
        <f t="shared" si="2"/>
        <v>0</v>
      </c>
      <c r="Z29" s="81"/>
      <c r="AA29" s="82"/>
    </row>
    <row r="30" spans="3:30" x14ac:dyDescent="0.2">
      <c r="C30" s="27">
        <v>16</v>
      </c>
      <c r="D30" s="46"/>
      <c r="E30" s="47"/>
      <c r="F30" s="47"/>
      <c r="G30" s="53"/>
      <c r="H30" s="47"/>
      <c r="I30" s="48"/>
      <c r="J30" s="49"/>
      <c r="K30" s="97">
        <f t="shared" si="0"/>
        <v>0</v>
      </c>
      <c r="L30" s="96">
        <f t="shared" si="3"/>
        <v>0</v>
      </c>
      <c r="O30" s="1"/>
      <c r="S30">
        <f t="shared" si="4"/>
        <v>0</v>
      </c>
      <c r="T30">
        <f t="shared" si="6"/>
        <v>1</v>
      </c>
      <c r="U30" s="3"/>
      <c r="V30">
        <f t="shared" si="1"/>
        <v>0</v>
      </c>
      <c r="W30">
        <f t="shared" si="2"/>
        <v>0</v>
      </c>
    </row>
    <row r="31" spans="3:30" x14ac:dyDescent="0.2">
      <c r="C31" s="27">
        <v>17</v>
      </c>
      <c r="D31" s="46"/>
      <c r="E31" s="47"/>
      <c r="F31" s="47"/>
      <c r="G31" s="53"/>
      <c r="H31" s="47"/>
      <c r="I31" s="48"/>
      <c r="J31" s="49"/>
      <c r="K31" s="97">
        <f t="shared" si="0"/>
        <v>0</v>
      </c>
      <c r="L31" s="96">
        <f t="shared" si="3"/>
        <v>0</v>
      </c>
      <c r="O31" s="1"/>
      <c r="S31">
        <f t="shared" si="4"/>
        <v>0</v>
      </c>
      <c r="T31">
        <f t="shared" si="6"/>
        <v>1</v>
      </c>
      <c r="U31" s="3"/>
      <c r="V31">
        <f t="shared" si="1"/>
        <v>0</v>
      </c>
      <c r="W31">
        <f t="shared" si="2"/>
        <v>0</v>
      </c>
    </row>
    <row r="32" spans="3:30" x14ac:dyDescent="0.2">
      <c r="C32" s="27">
        <v>18</v>
      </c>
      <c r="D32" s="46"/>
      <c r="E32" s="47"/>
      <c r="F32" s="47"/>
      <c r="G32" s="53"/>
      <c r="H32" s="47"/>
      <c r="I32" s="48"/>
      <c r="J32" s="49"/>
      <c r="K32" s="97">
        <f t="shared" si="0"/>
        <v>0</v>
      </c>
      <c r="L32" s="96">
        <f t="shared" si="3"/>
        <v>0</v>
      </c>
      <c r="O32" s="1"/>
      <c r="S32">
        <f t="shared" si="4"/>
        <v>0</v>
      </c>
      <c r="T32">
        <f t="shared" si="6"/>
        <v>1</v>
      </c>
      <c r="U32" s="3"/>
      <c r="V32">
        <f t="shared" si="1"/>
        <v>0</v>
      </c>
      <c r="W32">
        <f t="shared" si="2"/>
        <v>0</v>
      </c>
    </row>
    <row r="33" spans="3:23" x14ac:dyDescent="0.2">
      <c r="C33" s="27">
        <v>19</v>
      </c>
      <c r="D33" s="46"/>
      <c r="E33" s="47"/>
      <c r="F33" s="47"/>
      <c r="G33" s="53"/>
      <c r="H33" s="47"/>
      <c r="I33" s="48"/>
      <c r="J33" s="49"/>
      <c r="K33" s="97">
        <f t="shared" si="0"/>
        <v>0</v>
      </c>
      <c r="L33" s="96">
        <f t="shared" si="3"/>
        <v>0</v>
      </c>
      <c r="O33" s="1"/>
      <c r="S33">
        <f t="shared" si="4"/>
        <v>0</v>
      </c>
      <c r="T33">
        <f t="shared" si="6"/>
        <v>1</v>
      </c>
      <c r="U33" s="3"/>
      <c r="V33">
        <f t="shared" si="1"/>
        <v>0</v>
      </c>
      <c r="W33">
        <f t="shared" si="2"/>
        <v>0</v>
      </c>
    </row>
    <row r="34" spans="3:23" x14ac:dyDescent="0.2">
      <c r="C34" s="27">
        <v>20</v>
      </c>
      <c r="D34" s="46"/>
      <c r="E34" s="47"/>
      <c r="F34" s="47"/>
      <c r="G34" s="53"/>
      <c r="H34" s="47"/>
      <c r="I34" s="48"/>
      <c r="J34" s="49"/>
      <c r="K34" s="97">
        <f t="shared" si="0"/>
        <v>0</v>
      </c>
      <c r="L34" s="96">
        <f t="shared" si="3"/>
        <v>0</v>
      </c>
      <c r="O34" s="1"/>
      <c r="S34">
        <f t="shared" si="4"/>
        <v>0</v>
      </c>
      <c r="T34">
        <f t="shared" si="6"/>
        <v>1</v>
      </c>
      <c r="U34" s="3"/>
      <c r="V34">
        <f t="shared" si="1"/>
        <v>0</v>
      </c>
      <c r="W34">
        <f t="shared" si="2"/>
        <v>0</v>
      </c>
    </row>
    <row r="35" spans="3:23" x14ac:dyDescent="0.2">
      <c r="C35" s="27">
        <v>21</v>
      </c>
      <c r="D35" s="46"/>
      <c r="E35" s="47"/>
      <c r="F35" s="47"/>
      <c r="G35" s="53"/>
      <c r="H35" s="47"/>
      <c r="I35" s="48"/>
      <c r="J35" s="49"/>
      <c r="K35" s="97">
        <f t="shared" si="0"/>
        <v>0</v>
      </c>
      <c r="L35" s="96">
        <f t="shared" si="3"/>
        <v>0</v>
      </c>
      <c r="O35" s="1"/>
      <c r="S35">
        <f t="shared" si="4"/>
        <v>0</v>
      </c>
      <c r="T35">
        <f t="shared" si="6"/>
        <v>1</v>
      </c>
      <c r="U35" s="3"/>
      <c r="V35">
        <f t="shared" si="1"/>
        <v>0</v>
      </c>
      <c r="W35">
        <f t="shared" si="2"/>
        <v>0</v>
      </c>
    </row>
    <row r="36" spans="3:23" x14ac:dyDescent="0.2">
      <c r="C36" s="27">
        <v>22</v>
      </c>
      <c r="D36" s="46"/>
      <c r="E36" s="47"/>
      <c r="F36" s="47"/>
      <c r="G36" s="53"/>
      <c r="H36" s="47"/>
      <c r="I36" s="48"/>
      <c r="J36" s="49"/>
      <c r="K36" s="97">
        <f t="shared" si="0"/>
        <v>0</v>
      </c>
      <c r="L36" s="96">
        <f t="shared" si="3"/>
        <v>0</v>
      </c>
      <c r="O36" s="1"/>
      <c r="S36">
        <f t="shared" si="4"/>
        <v>0</v>
      </c>
      <c r="T36">
        <f t="shared" si="6"/>
        <v>1</v>
      </c>
      <c r="U36" s="3"/>
      <c r="V36">
        <f t="shared" si="1"/>
        <v>0</v>
      </c>
      <c r="W36">
        <f t="shared" si="2"/>
        <v>0</v>
      </c>
    </row>
    <row r="37" spans="3:23" x14ac:dyDescent="0.2">
      <c r="C37" s="27">
        <v>23</v>
      </c>
      <c r="D37" s="46"/>
      <c r="E37" s="47"/>
      <c r="F37" s="47"/>
      <c r="G37" s="53"/>
      <c r="H37" s="47"/>
      <c r="I37" s="48"/>
      <c r="J37" s="49"/>
      <c r="K37" s="97">
        <f t="shared" si="0"/>
        <v>0</v>
      </c>
      <c r="L37" s="96">
        <f t="shared" si="3"/>
        <v>0</v>
      </c>
      <c r="O37" s="1"/>
      <c r="S37">
        <f t="shared" si="4"/>
        <v>0</v>
      </c>
      <c r="T37">
        <f t="shared" si="6"/>
        <v>1</v>
      </c>
      <c r="U37" s="3"/>
      <c r="V37">
        <f t="shared" si="1"/>
        <v>0</v>
      </c>
      <c r="W37">
        <f t="shared" si="2"/>
        <v>0</v>
      </c>
    </row>
    <row r="38" spans="3:23" x14ac:dyDescent="0.2">
      <c r="C38" s="27">
        <v>24</v>
      </c>
      <c r="D38" s="46"/>
      <c r="E38" s="47"/>
      <c r="F38" s="47"/>
      <c r="G38" s="53"/>
      <c r="H38" s="47"/>
      <c r="I38" s="48"/>
      <c r="J38" s="49"/>
      <c r="K38" s="97">
        <f t="shared" si="0"/>
        <v>0</v>
      </c>
      <c r="L38" s="96">
        <f t="shared" si="3"/>
        <v>0</v>
      </c>
      <c r="O38" s="1"/>
      <c r="S38">
        <f t="shared" si="4"/>
        <v>0</v>
      </c>
      <c r="T38">
        <f t="shared" si="6"/>
        <v>1</v>
      </c>
      <c r="U38" s="3"/>
      <c r="V38">
        <f t="shared" si="1"/>
        <v>0</v>
      </c>
      <c r="W38">
        <f t="shared" si="2"/>
        <v>0</v>
      </c>
    </row>
    <row r="39" spans="3:23" x14ac:dyDescent="0.2">
      <c r="C39" s="27">
        <v>25</v>
      </c>
      <c r="D39" s="46"/>
      <c r="E39" s="47"/>
      <c r="F39" s="47"/>
      <c r="G39" s="53"/>
      <c r="H39" s="47"/>
      <c r="I39" s="48"/>
      <c r="J39" s="49"/>
      <c r="K39" s="97">
        <f t="shared" si="0"/>
        <v>0</v>
      </c>
      <c r="L39" s="96">
        <f t="shared" si="3"/>
        <v>0</v>
      </c>
      <c r="O39" s="1"/>
      <c r="S39">
        <f t="shared" si="4"/>
        <v>0</v>
      </c>
      <c r="T39">
        <f t="shared" si="6"/>
        <v>1</v>
      </c>
      <c r="U39" s="3"/>
      <c r="V39">
        <f t="shared" si="1"/>
        <v>0</v>
      </c>
      <c r="W39">
        <f t="shared" si="2"/>
        <v>0</v>
      </c>
    </row>
    <row r="40" spans="3:23" x14ac:dyDescent="0.2">
      <c r="C40" s="27">
        <v>26</v>
      </c>
      <c r="D40" s="46"/>
      <c r="E40" s="47"/>
      <c r="F40" s="47"/>
      <c r="G40" s="53"/>
      <c r="H40" s="47"/>
      <c r="I40" s="48"/>
      <c r="J40" s="49"/>
      <c r="K40" s="97">
        <f t="shared" si="0"/>
        <v>0</v>
      </c>
      <c r="L40" s="96">
        <f t="shared" si="3"/>
        <v>0</v>
      </c>
      <c r="O40" s="1"/>
      <c r="S40">
        <f t="shared" si="4"/>
        <v>0</v>
      </c>
      <c r="T40">
        <f t="shared" si="6"/>
        <v>1</v>
      </c>
      <c r="U40" s="3"/>
      <c r="V40">
        <f t="shared" si="1"/>
        <v>0</v>
      </c>
      <c r="W40">
        <f t="shared" si="2"/>
        <v>0</v>
      </c>
    </row>
    <row r="41" spans="3:23" x14ac:dyDescent="0.2">
      <c r="C41" s="27">
        <v>27</v>
      </c>
      <c r="D41" s="46"/>
      <c r="E41" s="47"/>
      <c r="F41" s="47"/>
      <c r="G41" s="53"/>
      <c r="H41" s="47"/>
      <c r="I41" s="48"/>
      <c r="J41" s="49"/>
      <c r="K41" s="97">
        <f t="shared" si="0"/>
        <v>0</v>
      </c>
      <c r="L41" s="96">
        <f t="shared" si="3"/>
        <v>0</v>
      </c>
      <c r="O41" s="1"/>
      <c r="S41">
        <f t="shared" si="4"/>
        <v>0</v>
      </c>
      <c r="T41">
        <f t="shared" si="6"/>
        <v>1</v>
      </c>
      <c r="U41" s="3"/>
      <c r="V41">
        <f t="shared" si="1"/>
        <v>0</v>
      </c>
      <c r="W41">
        <f t="shared" si="2"/>
        <v>0</v>
      </c>
    </row>
    <row r="42" spans="3:23" x14ac:dyDescent="0.2">
      <c r="C42" s="27">
        <v>28</v>
      </c>
      <c r="D42" s="46"/>
      <c r="E42" s="47"/>
      <c r="F42" s="47"/>
      <c r="G42" s="53"/>
      <c r="H42" s="47"/>
      <c r="I42" s="48"/>
      <c r="J42" s="49"/>
      <c r="K42" s="97">
        <f t="shared" si="0"/>
        <v>0</v>
      </c>
      <c r="L42" s="96">
        <f t="shared" si="3"/>
        <v>0</v>
      </c>
      <c r="O42" s="1"/>
      <c r="S42">
        <f t="shared" si="4"/>
        <v>0</v>
      </c>
      <c r="T42">
        <f t="shared" si="6"/>
        <v>1</v>
      </c>
      <c r="U42" s="3"/>
      <c r="V42">
        <f t="shared" si="1"/>
        <v>0</v>
      </c>
      <c r="W42">
        <f t="shared" si="2"/>
        <v>0</v>
      </c>
    </row>
    <row r="43" spans="3:23" x14ac:dyDescent="0.2">
      <c r="C43" s="27">
        <v>29</v>
      </c>
      <c r="D43" s="46"/>
      <c r="E43" s="47"/>
      <c r="F43" s="47"/>
      <c r="G43" s="53"/>
      <c r="H43" s="47"/>
      <c r="I43" s="48"/>
      <c r="J43" s="49"/>
      <c r="K43" s="97">
        <f t="shared" si="0"/>
        <v>0</v>
      </c>
      <c r="L43" s="96">
        <f t="shared" si="3"/>
        <v>0</v>
      </c>
      <c r="O43" s="1"/>
      <c r="S43">
        <f t="shared" si="4"/>
        <v>0</v>
      </c>
      <c r="T43">
        <f t="shared" si="6"/>
        <v>1</v>
      </c>
      <c r="U43" s="3"/>
      <c r="V43">
        <f t="shared" si="1"/>
        <v>0</v>
      </c>
      <c r="W43">
        <f t="shared" si="2"/>
        <v>0</v>
      </c>
    </row>
    <row r="44" spans="3:23" x14ac:dyDescent="0.2">
      <c r="C44" s="27">
        <v>30</v>
      </c>
      <c r="D44" s="46"/>
      <c r="E44" s="47"/>
      <c r="F44" s="47"/>
      <c r="G44" s="53"/>
      <c r="H44" s="47"/>
      <c r="I44" s="48"/>
      <c r="J44" s="49"/>
      <c r="K44" s="97">
        <f t="shared" si="0"/>
        <v>0</v>
      </c>
      <c r="L44" s="96">
        <f t="shared" si="3"/>
        <v>0</v>
      </c>
      <c r="O44" s="1"/>
      <c r="S44">
        <f t="shared" si="4"/>
        <v>0</v>
      </c>
      <c r="T44">
        <f t="shared" si="6"/>
        <v>1</v>
      </c>
      <c r="U44" s="3"/>
      <c r="V44">
        <f t="shared" si="1"/>
        <v>0</v>
      </c>
      <c r="W44">
        <f t="shared" si="2"/>
        <v>0</v>
      </c>
    </row>
    <row r="45" spans="3:23" x14ac:dyDescent="0.2">
      <c r="C45" s="27">
        <v>31</v>
      </c>
      <c r="D45" s="46"/>
      <c r="E45" s="47"/>
      <c r="F45" s="47"/>
      <c r="G45" s="53"/>
      <c r="H45" s="47"/>
      <c r="I45" s="48"/>
      <c r="J45" s="49"/>
      <c r="K45" s="97">
        <f t="shared" si="0"/>
        <v>0</v>
      </c>
      <c r="L45" s="96">
        <f t="shared" si="3"/>
        <v>0</v>
      </c>
      <c r="O45" s="1"/>
      <c r="S45">
        <f t="shared" si="4"/>
        <v>0</v>
      </c>
      <c r="T45">
        <f t="shared" si="6"/>
        <v>1</v>
      </c>
      <c r="U45" s="3"/>
      <c r="V45">
        <f t="shared" si="1"/>
        <v>0</v>
      </c>
      <c r="W45">
        <f t="shared" si="2"/>
        <v>0</v>
      </c>
    </row>
    <row r="46" spans="3:23" x14ac:dyDescent="0.2">
      <c r="C46" s="27">
        <v>32</v>
      </c>
      <c r="D46" s="46"/>
      <c r="E46" s="47"/>
      <c r="F46" s="47"/>
      <c r="G46" s="53"/>
      <c r="H46" s="47"/>
      <c r="I46" s="48"/>
      <c r="J46" s="49"/>
      <c r="K46" s="97">
        <f t="shared" si="0"/>
        <v>0</v>
      </c>
      <c r="L46" s="96">
        <f t="shared" si="3"/>
        <v>0</v>
      </c>
      <c r="O46" s="1"/>
      <c r="S46">
        <f t="shared" si="4"/>
        <v>0</v>
      </c>
      <c r="T46">
        <f t="shared" si="6"/>
        <v>1</v>
      </c>
      <c r="U46" s="3"/>
      <c r="V46">
        <f t="shared" si="1"/>
        <v>0</v>
      </c>
      <c r="W46">
        <f t="shared" si="2"/>
        <v>0</v>
      </c>
    </row>
    <row r="47" spans="3:23" x14ac:dyDescent="0.2">
      <c r="C47" s="27">
        <v>33</v>
      </c>
      <c r="D47" s="46"/>
      <c r="E47" s="47"/>
      <c r="F47" s="47"/>
      <c r="G47" s="53"/>
      <c r="H47" s="47"/>
      <c r="I47" s="48"/>
      <c r="J47" s="49"/>
      <c r="K47" s="97">
        <f t="shared" ref="K47:K78" si="7">IF(I47="ja",J47/(1+J47)*G47,0)</f>
        <v>0</v>
      </c>
      <c r="L47" s="96">
        <f t="shared" si="3"/>
        <v>0</v>
      </c>
      <c r="O47" s="1"/>
      <c r="S47">
        <f t="shared" si="4"/>
        <v>0</v>
      </c>
      <c r="T47">
        <f t="shared" si="6"/>
        <v>1</v>
      </c>
      <c r="U47" s="3"/>
      <c r="V47">
        <f t="shared" ref="V47:V78" si="8">IF(K47&lt;0,K47,0)</f>
        <v>0</v>
      </c>
      <c r="W47">
        <f t="shared" ref="W47:W78" si="9">IF(K47&gt;0,K47,0)</f>
        <v>0</v>
      </c>
    </row>
    <row r="48" spans="3:23" x14ac:dyDescent="0.2">
      <c r="C48" s="27">
        <v>34</v>
      </c>
      <c r="D48" s="46"/>
      <c r="E48" s="47"/>
      <c r="F48" s="47"/>
      <c r="G48" s="53"/>
      <c r="H48" s="47"/>
      <c r="I48" s="48"/>
      <c r="J48" s="49"/>
      <c r="K48" s="97">
        <f t="shared" si="7"/>
        <v>0</v>
      </c>
      <c r="L48" s="96">
        <f t="shared" si="3"/>
        <v>0</v>
      </c>
      <c r="O48" s="1"/>
      <c r="S48">
        <f t="shared" si="4"/>
        <v>0</v>
      </c>
      <c r="T48">
        <f t="shared" si="6"/>
        <v>1</v>
      </c>
      <c r="U48" s="3"/>
      <c r="V48">
        <f t="shared" si="8"/>
        <v>0</v>
      </c>
      <c r="W48">
        <f t="shared" si="9"/>
        <v>0</v>
      </c>
    </row>
    <row r="49" spans="3:23" x14ac:dyDescent="0.2">
      <c r="C49" s="27">
        <v>35</v>
      </c>
      <c r="D49" s="46"/>
      <c r="E49" s="47"/>
      <c r="F49" s="47"/>
      <c r="G49" s="53"/>
      <c r="H49" s="47"/>
      <c r="I49" s="48"/>
      <c r="J49" s="49"/>
      <c r="K49" s="97">
        <f t="shared" si="7"/>
        <v>0</v>
      </c>
      <c r="L49" s="96">
        <f t="shared" si="3"/>
        <v>0</v>
      </c>
      <c r="O49" s="1"/>
      <c r="S49">
        <f t="shared" si="4"/>
        <v>0</v>
      </c>
      <c r="T49">
        <f t="shared" si="6"/>
        <v>1</v>
      </c>
      <c r="U49" s="3"/>
      <c r="V49">
        <f t="shared" si="8"/>
        <v>0</v>
      </c>
      <c r="W49">
        <f t="shared" si="9"/>
        <v>0</v>
      </c>
    </row>
    <row r="50" spans="3:23" x14ac:dyDescent="0.2">
      <c r="C50" s="27">
        <v>36</v>
      </c>
      <c r="D50" s="46"/>
      <c r="E50" s="47"/>
      <c r="F50" s="47"/>
      <c r="G50" s="53"/>
      <c r="H50" s="47"/>
      <c r="I50" s="48"/>
      <c r="J50" s="49"/>
      <c r="K50" s="97">
        <f t="shared" si="7"/>
        <v>0</v>
      </c>
      <c r="L50" s="96">
        <f t="shared" si="3"/>
        <v>0</v>
      </c>
      <c r="O50" s="1"/>
      <c r="S50">
        <f t="shared" si="4"/>
        <v>0</v>
      </c>
      <c r="T50">
        <f t="shared" si="6"/>
        <v>1</v>
      </c>
      <c r="U50" s="3"/>
      <c r="V50">
        <f t="shared" si="8"/>
        <v>0</v>
      </c>
      <c r="W50">
        <f t="shared" si="9"/>
        <v>0</v>
      </c>
    </row>
    <row r="51" spans="3:23" x14ac:dyDescent="0.2">
      <c r="C51" s="27">
        <v>37</v>
      </c>
      <c r="D51" s="46"/>
      <c r="E51" s="47"/>
      <c r="F51" s="47"/>
      <c r="G51" s="53"/>
      <c r="H51" s="47"/>
      <c r="I51" s="48"/>
      <c r="J51" s="49"/>
      <c r="K51" s="97">
        <f t="shared" si="7"/>
        <v>0</v>
      </c>
      <c r="L51" s="96">
        <f t="shared" si="3"/>
        <v>0</v>
      </c>
      <c r="O51" s="1"/>
      <c r="S51">
        <f t="shared" si="4"/>
        <v>0</v>
      </c>
      <c r="T51">
        <f t="shared" si="6"/>
        <v>1</v>
      </c>
      <c r="U51" s="3"/>
      <c r="V51">
        <f t="shared" si="8"/>
        <v>0</v>
      </c>
      <c r="W51">
        <f t="shared" si="9"/>
        <v>0</v>
      </c>
    </row>
    <row r="52" spans="3:23" x14ac:dyDescent="0.2">
      <c r="C52" s="27">
        <v>38</v>
      </c>
      <c r="D52" s="46"/>
      <c r="E52" s="47"/>
      <c r="F52" s="47"/>
      <c r="G52" s="53"/>
      <c r="H52" s="47"/>
      <c r="I52" s="48"/>
      <c r="J52" s="49"/>
      <c r="K52" s="97">
        <f t="shared" si="7"/>
        <v>0</v>
      </c>
      <c r="L52" s="96">
        <f t="shared" si="3"/>
        <v>0</v>
      </c>
      <c r="O52" s="1"/>
      <c r="S52">
        <f t="shared" si="4"/>
        <v>0</v>
      </c>
      <c r="T52">
        <f t="shared" si="6"/>
        <v>1</v>
      </c>
      <c r="U52" s="3"/>
      <c r="V52">
        <f t="shared" si="8"/>
        <v>0</v>
      </c>
      <c r="W52">
        <f t="shared" si="9"/>
        <v>0</v>
      </c>
    </row>
    <row r="53" spans="3:23" x14ac:dyDescent="0.2">
      <c r="C53" s="27">
        <v>39</v>
      </c>
      <c r="D53" s="46"/>
      <c r="E53" s="47"/>
      <c r="F53" s="47"/>
      <c r="G53" s="53"/>
      <c r="H53" s="47"/>
      <c r="I53" s="48"/>
      <c r="J53" s="49"/>
      <c r="K53" s="97">
        <f t="shared" si="7"/>
        <v>0</v>
      </c>
      <c r="L53" s="96">
        <f t="shared" si="3"/>
        <v>0</v>
      </c>
      <c r="O53" s="1"/>
      <c r="S53">
        <f t="shared" si="4"/>
        <v>0</v>
      </c>
      <c r="T53">
        <f t="shared" si="6"/>
        <v>1</v>
      </c>
      <c r="U53" s="3"/>
      <c r="V53">
        <f t="shared" si="8"/>
        <v>0</v>
      </c>
      <c r="W53">
        <f t="shared" si="9"/>
        <v>0</v>
      </c>
    </row>
    <row r="54" spans="3:23" x14ac:dyDescent="0.2">
      <c r="C54" s="27">
        <v>40</v>
      </c>
      <c r="D54" s="46"/>
      <c r="E54" s="47"/>
      <c r="F54" s="47"/>
      <c r="G54" s="53"/>
      <c r="H54" s="47"/>
      <c r="I54" s="48"/>
      <c r="J54" s="49"/>
      <c r="K54" s="97">
        <f t="shared" si="7"/>
        <v>0</v>
      </c>
      <c r="L54" s="96">
        <f t="shared" si="3"/>
        <v>0</v>
      </c>
      <c r="O54" s="1"/>
      <c r="S54">
        <f t="shared" si="4"/>
        <v>0</v>
      </c>
      <c r="T54">
        <f t="shared" si="6"/>
        <v>1</v>
      </c>
      <c r="U54" s="3"/>
      <c r="V54">
        <f t="shared" si="8"/>
        <v>0</v>
      </c>
      <c r="W54">
        <f t="shared" si="9"/>
        <v>0</v>
      </c>
    </row>
    <row r="55" spans="3:23" x14ac:dyDescent="0.2">
      <c r="C55" s="27">
        <v>41</v>
      </c>
      <c r="D55" s="46"/>
      <c r="E55" s="47"/>
      <c r="F55" s="47"/>
      <c r="G55" s="53"/>
      <c r="H55" s="47"/>
      <c r="I55" s="48"/>
      <c r="J55" s="49"/>
      <c r="K55" s="97">
        <f t="shared" si="7"/>
        <v>0</v>
      </c>
      <c r="L55" s="96">
        <f t="shared" si="3"/>
        <v>0</v>
      </c>
      <c r="O55" s="1"/>
      <c r="S55">
        <f t="shared" si="4"/>
        <v>0</v>
      </c>
      <c r="T55">
        <f t="shared" si="6"/>
        <v>1</v>
      </c>
      <c r="U55" s="3"/>
      <c r="V55">
        <f t="shared" si="8"/>
        <v>0</v>
      </c>
      <c r="W55">
        <f t="shared" si="9"/>
        <v>0</v>
      </c>
    </row>
    <row r="56" spans="3:23" x14ac:dyDescent="0.2">
      <c r="C56" s="27">
        <v>42</v>
      </c>
      <c r="D56" s="46"/>
      <c r="E56" s="47"/>
      <c r="F56" s="47"/>
      <c r="G56" s="53"/>
      <c r="H56" s="47"/>
      <c r="I56" s="48"/>
      <c r="J56" s="49"/>
      <c r="K56" s="97">
        <f t="shared" si="7"/>
        <v>0</v>
      </c>
      <c r="L56" s="96">
        <f t="shared" si="3"/>
        <v>0</v>
      </c>
      <c r="O56" s="1"/>
      <c r="S56">
        <f t="shared" si="4"/>
        <v>0</v>
      </c>
      <c r="T56">
        <f t="shared" si="6"/>
        <v>1</v>
      </c>
      <c r="U56" s="3"/>
      <c r="V56">
        <f t="shared" si="8"/>
        <v>0</v>
      </c>
      <c r="W56">
        <f t="shared" si="9"/>
        <v>0</v>
      </c>
    </row>
    <row r="57" spans="3:23" x14ac:dyDescent="0.2">
      <c r="C57" s="27">
        <v>43</v>
      </c>
      <c r="D57" s="46"/>
      <c r="E57" s="47"/>
      <c r="F57" s="47"/>
      <c r="G57" s="53"/>
      <c r="H57" s="47"/>
      <c r="I57" s="48"/>
      <c r="J57" s="49"/>
      <c r="K57" s="97">
        <f t="shared" si="7"/>
        <v>0</v>
      </c>
      <c r="L57" s="96">
        <f t="shared" si="3"/>
        <v>0</v>
      </c>
      <c r="O57" s="1"/>
      <c r="S57">
        <f t="shared" si="4"/>
        <v>0</v>
      </c>
      <c r="T57">
        <f t="shared" si="6"/>
        <v>1</v>
      </c>
      <c r="U57" s="3"/>
      <c r="V57">
        <f t="shared" si="8"/>
        <v>0</v>
      </c>
      <c r="W57">
        <f t="shared" si="9"/>
        <v>0</v>
      </c>
    </row>
    <row r="58" spans="3:23" x14ac:dyDescent="0.2">
      <c r="C58" s="27">
        <v>44</v>
      </c>
      <c r="D58" s="46"/>
      <c r="E58" s="47"/>
      <c r="F58" s="47"/>
      <c r="G58" s="53"/>
      <c r="H58" s="47"/>
      <c r="I58" s="48"/>
      <c r="J58" s="49"/>
      <c r="K58" s="97">
        <f t="shared" si="7"/>
        <v>0</v>
      </c>
      <c r="L58" s="96">
        <f t="shared" si="3"/>
        <v>0</v>
      </c>
      <c r="O58" s="1"/>
      <c r="S58">
        <f t="shared" si="4"/>
        <v>0</v>
      </c>
      <c r="T58">
        <f t="shared" si="6"/>
        <v>1</v>
      </c>
      <c r="U58" s="3"/>
      <c r="V58">
        <f t="shared" si="8"/>
        <v>0</v>
      </c>
      <c r="W58">
        <f t="shared" si="9"/>
        <v>0</v>
      </c>
    </row>
    <row r="59" spans="3:23" x14ac:dyDescent="0.2">
      <c r="C59" s="27">
        <v>45</v>
      </c>
      <c r="D59" s="46"/>
      <c r="E59" s="47"/>
      <c r="F59" s="47"/>
      <c r="G59" s="53"/>
      <c r="H59" s="47"/>
      <c r="I59" s="48"/>
      <c r="J59" s="49"/>
      <c r="K59" s="97">
        <f t="shared" si="7"/>
        <v>0</v>
      </c>
      <c r="L59" s="96">
        <f t="shared" si="3"/>
        <v>0</v>
      </c>
      <c r="O59" s="1"/>
      <c r="S59">
        <f t="shared" si="4"/>
        <v>0</v>
      </c>
      <c r="T59">
        <f t="shared" si="6"/>
        <v>1</v>
      </c>
      <c r="U59" s="3"/>
      <c r="V59">
        <f t="shared" si="8"/>
        <v>0</v>
      </c>
      <c r="W59">
        <f t="shared" si="9"/>
        <v>0</v>
      </c>
    </row>
    <row r="60" spans="3:23" x14ac:dyDescent="0.2">
      <c r="C60" s="27">
        <v>46</v>
      </c>
      <c r="D60" s="46"/>
      <c r="E60" s="47"/>
      <c r="F60" s="47"/>
      <c r="G60" s="53"/>
      <c r="H60" s="47"/>
      <c r="I60" s="48"/>
      <c r="J60" s="49"/>
      <c r="K60" s="97">
        <f t="shared" si="7"/>
        <v>0</v>
      </c>
      <c r="L60" s="96">
        <f t="shared" si="3"/>
        <v>0</v>
      </c>
      <c r="O60" s="1"/>
      <c r="S60">
        <f t="shared" si="4"/>
        <v>0</v>
      </c>
      <c r="T60">
        <f t="shared" si="6"/>
        <v>1</v>
      </c>
      <c r="U60" s="3"/>
      <c r="V60">
        <f t="shared" si="8"/>
        <v>0</v>
      </c>
      <c r="W60">
        <f t="shared" si="9"/>
        <v>0</v>
      </c>
    </row>
    <row r="61" spans="3:23" x14ac:dyDescent="0.2">
      <c r="C61" s="27">
        <v>47</v>
      </c>
      <c r="D61" s="46"/>
      <c r="E61" s="47"/>
      <c r="F61" s="47"/>
      <c r="G61" s="53"/>
      <c r="H61" s="47"/>
      <c r="I61" s="48"/>
      <c r="J61" s="49"/>
      <c r="K61" s="97">
        <f t="shared" si="7"/>
        <v>0</v>
      </c>
      <c r="L61" s="96">
        <f t="shared" si="3"/>
        <v>0</v>
      </c>
      <c r="O61" s="1"/>
      <c r="S61">
        <f t="shared" si="4"/>
        <v>0</v>
      </c>
      <c r="T61">
        <f t="shared" si="6"/>
        <v>1</v>
      </c>
      <c r="U61" s="3"/>
      <c r="V61">
        <f t="shared" si="8"/>
        <v>0</v>
      </c>
      <c r="W61">
        <f t="shared" si="9"/>
        <v>0</v>
      </c>
    </row>
    <row r="62" spans="3:23" x14ac:dyDescent="0.2">
      <c r="C62" s="27">
        <v>48</v>
      </c>
      <c r="D62" s="46"/>
      <c r="E62" s="47"/>
      <c r="F62" s="47"/>
      <c r="G62" s="53"/>
      <c r="H62" s="47"/>
      <c r="I62" s="48"/>
      <c r="J62" s="49"/>
      <c r="K62" s="97">
        <f t="shared" si="7"/>
        <v>0</v>
      </c>
      <c r="L62" s="96">
        <f t="shared" si="3"/>
        <v>0</v>
      </c>
      <c r="O62" s="1"/>
      <c r="S62">
        <f t="shared" si="4"/>
        <v>0</v>
      </c>
      <c r="T62">
        <f t="shared" si="6"/>
        <v>1</v>
      </c>
      <c r="U62" s="3"/>
      <c r="V62">
        <f t="shared" si="8"/>
        <v>0</v>
      </c>
      <c r="W62">
        <f t="shared" si="9"/>
        <v>0</v>
      </c>
    </row>
    <row r="63" spans="3:23" x14ac:dyDescent="0.2">
      <c r="C63" s="27">
        <v>49</v>
      </c>
      <c r="D63" s="46"/>
      <c r="E63" s="47"/>
      <c r="F63" s="47"/>
      <c r="G63" s="53"/>
      <c r="H63" s="47"/>
      <c r="I63" s="48"/>
      <c r="J63" s="49"/>
      <c r="K63" s="97">
        <f t="shared" si="7"/>
        <v>0</v>
      </c>
      <c r="L63" s="96">
        <f t="shared" si="3"/>
        <v>0</v>
      </c>
      <c r="O63" s="1"/>
      <c r="S63">
        <f t="shared" si="4"/>
        <v>0</v>
      </c>
      <c r="T63">
        <f t="shared" si="6"/>
        <v>1</v>
      </c>
      <c r="U63" s="3"/>
      <c r="V63">
        <f t="shared" si="8"/>
        <v>0</v>
      </c>
      <c r="W63">
        <f t="shared" si="9"/>
        <v>0</v>
      </c>
    </row>
    <row r="64" spans="3:23" x14ac:dyDescent="0.2">
      <c r="C64" s="27">
        <v>50</v>
      </c>
      <c r="D64" s="46"/>
      <c r="E64" s="47"/>
      <c r="F64" s="47"/>
      <c r="G64" s="53"/>
      <c r="H64" s="47"/>
      <c r="I64" s="48"/>
      <c r="J64" s="49"/>
      <c r="K64" s="97">
        <f t="shared" si="7"/>
        <v>0</v>
      </c>
      <c r="L64" s="96">
        <f t="shared" si="3"/>
        <v>0</v>
      </c>
      <c r="O64" s="1"/>
      <c r="S64">
        <f t="shared" si="4"/>
        <v>0</v>
      </c>
      <c r="T64">
        <f t="shared" si="6"/>
        <v>1</v>
      </c>
      <c r="U64" s="3"/>
      <c r="V64">
        <f t="shared" si="8"/>
        <v>0</v>
      </c>
      <c r="W64">
        <f t="shared" si="9"/>
        <v>0</v>
      </c>
    </row>
    <row r="65" spans="3:23" x14ac:dyDescent="0.2">
      <c r="C65" s="27">
        <v>51</v>
      </c>
      <c r="D65" s="46"/>
      <c r="E65" s="47"/>
      <c r="F65" s="47"/>
      <c r="G65" s="53"/>
      <c r="H65" s="47"/>
      <c r="I65" s="48"/>
      <c r="J65" s="49"/>
      <c r="K65" s="97">
        <f t="shared" si="7"/>
        <v>0</v>
      </c>
      <c r="L65" s="96">
        <f t="shared" si="3"/>
        <v>0</v>
      </c>
      <c r="O65" s="1"/>
      <c r="S65">
        <f t="shared" si="4"/>
        <v>0</v>
      </c>
      <c r="T65">
        <f t="shared" si="6"/>
        <v>1</v>
      </c>
      <c r="U65" s="3"/>
      <c r="V65">
        <f t="shared" si="8"/>
        <v>0</v>
      </c>
      <c r="W65">
        <f t="shared" si="9"/>
        <v>0</v>
      </c>
    </row>
    <row r="66" spans="3:23" x14ac:dyDescent="0.2">
      <c r="C66" s="27">
        <v>52</v>
      </c>
      <c r="D66" s="46"/>
      <c r="E66" s="47"/>
      <c r="F66" s="47"/>
      <c r="G66" s="53"/>
      <c r="H66" s="47"/>
      <c r="I66" s="48"/>
      <c r="J66" s="49"/>
      <c r="K66" s="97">
        <f t="shared" si="7"/>
        <v>0</v>
      </c>
      <c r="L66" s="96">
        <f t="shared" si="3"/>
        <v>0</v>
      </c>
      <c r="O66" s="1"/>
      <c r="S66">
        <f t="shared" si="4"/>
        <v>0</v>
      </c>
      <c r="T66">
        <f t="shared" si="6"/>
        <v>1</v>
      </c>
      <c r="U66" s="3"/>
      <c r="V66">
        <f t="shared" si="8"/>
        <v>0</v>
      </c>
      <c r="W66">
        <f t="shared" si="9"/>
        <v>0</v>
      </c>
    </row>
    <row r="67" spans="3:23" x14ac:dyDescent="0.2">
      <c r="C67" s="27">
        <v>53</v>
      </c>
      <c r="D67" s="46"/>
      <c r="E67" s="47"/>
      <c r="F67" s="47"/>
      <c r="G67" s="53"/>
      <c r="H67" s="47"/>
      <c r="I67" s="48"/>
      <c r="J67" s="49"/>
      <c r="K67" s="97">
        <f t="shared" si="7"/>
        <v>0</v>
      </c>
      <c r="L67" s="96">
        <f t="shared" si="3"/>
        <v>0</v>
      </c>
      <c r="O67" s="1"/>
      <c r="S67">
        <f t="shared" si="4"/>
        <v>0</v>
      </c>
      <c r="T67">
        <f t="shared" si="6"/>
        <v>1</v>
      </c>
      <c r="U67" s="3"/>
      <c r="V67">
        <f t="shared" si="8"/>
        <v>0</v>
      </c>
      <c r="W67">
        <f t="shared" si="9"/>
        <v>0</v>
      </c>
    </row>
    <row r="68" spans="3:23" x14ac:dyDescent="0.2">
      <c r="C68" s="27">
        <v>54</v>
      </c>
      <c r="D68" s="46"/>
      <c r="E68" s="47"/>
      <c r="F68" s="47"/>
      <c r="G68" s="53"/>
      <c r="H68" s="47"/>
      <c r="I68" s="48"/>
      <c r="J68" s="49"/>
      <c r="K68" s="97">
        <f t="shared" si="7"/>
        <v>0</v>
      </c>
      <c r="L68" s="96">
        <f t="shared" si="3"/>
        <v>0</v>
      </c>
      <c r="O68" s="1"/>
      <c r="S68">
        <f t="shared" si="4"/>
        <v>0</v>
      </c>
      <c r="T68">
        <f t="shared" si="6"/>
        <v>1</v>
      </c>
      <c r="U68" s="3"/>
      <c r="V68">
        <f t="shared" si="8"/>
        <v>0</v>
      </c>
      <c r="W68">
        <f t="shared" si="9"/>
        <v>0</v>
      </c>
    </row>
    <row r="69" spans="3:23" x14ac:dyDescent="0.2">
      <c r="C69" s="27">
        <v>55</v>
      </c>
      <c r="D69" s="46"/>
      <c r="E69" s="47"/>
      <c r="F69" s="47"/>
      <c r="G69" s="53"/>
      <c r="H69" s="47"/>
      <c r="I69" s="48"/>
      <c r="J69" s="49"/>
      <c r="K69" s="97">
        <f t="shared" si="7"/>
        <v>0</v>
      </c>
      <c r="L69" s="96">
        <f t="shared" si="3"/>
        <v>0</v>
      </c>
      <c r="O69" s="1"/>
      <c r="S69">
        <f t="shared" si="4"/>
        <v>0</v>
      </c>
      <c r="T69">
        <f t="shared" si="6"/>
        <v>1</v>
      </c>
      <c r="U69" s="3"/>
      <c r="V69">
        <f t="shared" si="8"/>
        <v>0</v>
      </c>
      <c r="W69">
        <f t="shared" si="9"/>
        <v>0</v>
      </c>
    </row>
    <row r="70" spans="3:23" x14ac:dyDescent="0.2">
      <c r="C70" s="27">
        <v>56</v>
      </c>
      <c r="D70" s="46"/>
      <c r="E70" s="47"/>
      <c r="F70" s="47"/>
      <c r="G70" s="53"/>
      <c r="H70" s="47"/>
      <c r="I70" s="48"/>
      <c r="J70" s="49"/>
      <c r="K70" s="97">
        <f t="shared" si="7"/>
        <v>0</v>
      </c>
      <c r="L70" s="96">
        <f t="shared" si="3"/>
        <v>0</v>
      </c>
      <c r="O70" s="1"/>
      <c r="S70">
        <f t="shared" si="4"/>
        <v>0</v>
      </c>
      <c r="T70">
        <f t="shared" si="6"/>
        <v>1</v>
      </c>
      <c r="U70" s="3"/>
      <c r="V70">
        <f t="shared" si="8"/>
        <v>0</v>
      </c>
      <c r="W70">
        <f t="shared" si="9"/>
        <v>0</v>
      </c>
    </row>
    <row r="71" spans="3:23" x14ac:dyDescent="0.2">
      <c r="C71" s="27">
        <v>57</v>
      </c>
      <c r="D71" s="46"/>
      <c r="E71" s="47"/>
      <c r="F71" s="47"/>
      <c r="G71" s="53"/>
      <c r="H71" s="47"/>
      <c r="I71" s="48"/>
      <c r="J71" s="49"/>
      <c r="K71" s="97">
        <f t="shared" si="7"/>
        <v>0</v>
      </c>
      <c r="L71" s="96">
        <f t="shared" si="3"/>
        <v>0</v>
      </c>
      <c r="O71" s="1"/>
      <c r="S71">
        <f t="shared" si="4"/>
        <v>0</v>
      </c>
      <c r="T71">
        <f t="shared" si="6"/>
        <v>1</v>
      </c>
      <c r="U71" s="3"/>
      <c r="V71">
        <f t="shared" si="8"/>
        <v>0</v>
      </c>
      <c r="W71">
        <f t="shared" si="9"/>
        <v>0</v>
      </c>
    </row>
    <row r="72" spans="3:23" x14ac:dyDescent="0.2">
      <c r="C72" s="27">
        <v>58</v>
      </c>
      <c r="D72" s="46"/>
      <c r="E72" s="47"/>
      <c r="F72" s="47"/>
      <c r="G72" s="53"/>
      <c r="H72" s="47"/>
      <c r="I72" s="48"/>
      <c r="J72" s="49"/>
      <c r="K72" s="97">
        <f t="shared" si="7"/>
        <v>0</v>
      </c>
      <c r="L72" s="96">
        <f t="shared" si="3"/>
        <v>0</v>
      </c>
      <c r="O72" s="1"/>
      <c r="S72">
        <f t="shared" si="4"/>
        <v>0</v>
      </c>
      <c r="T72">
        <f t="shared" si="6"/>
        <v>1</v>
      </c>
      <c r="U72" s="3"/>
      <c r="V72">
        <f t="shared" si="8"/>
        <v>0</v>
      </c>
      <c r="W72">
        <f t="shared" si="9"/>
        <v>0</v>
      </c>
    </row>
    <row r="73" spans="3:23" x14ac:dyDescent="0.2">
      <c r="C73" s="27">
        <v>59</v>
      </c>
      <c r="D73" s="46"/>
      <c r="E73" s="47"/>
      <c r="F73" s="47"/>
      <c r="G73" s="53"/>
      <c r="H73" s="47"/>
      <c r="I73" s="48"/>
      <c r="J73" s="49"/>
      <c r="K73" s="97">
        <f t="shared" si="7"/>
        <v>0</v>
      </c>
      <c r="L73" s="96">
        <f t="shared" si="3"/>
        <v>0</v>
      </c>
      <c r="O73" s="1"/>
      <c r="S73">
        <f t="shared" si="4"/>
        <v>0</v>
      </c>
      <c r="T73">
        <f t="shared" si="6"/>
        <v>1</v>
      </c>
      <c r="U73" s="3"/>
      <c r="V73">
        <f t="shared" si="8"/>
        <v>0</v>
      </c>
      <c r="W73">
        <f t="shared" si="9"/>
        <v>0</v>
      </c>
    </row>
    <row r="74" spans="3:23" x14ac:dyDescent="0.2">
      <c r="C74" s="27">
        <v>60</v>
      </c>
      <c r="D74" s="46"/>
      <c r="E74" s="47"/>
      <c r="F74" s="47"/>
      <c r="G74" s="53"/>
      <c r="H74" s="47"/>
      <c r="I74" s="48"/>
      <c r="J74" s="49"/>
      <c r="K74" s="97">
        <f t="shared" si="7"/>
        <v>0</v>
      </c>
      <c r="L74" s="96">
        <f t="shared" si="3"/>
        <v>0</v>
      </c>
      <c r="O74" s="1"/>
      <c r="S74">
        <f t="shared" si="4"/>
        <v>0</v>
      </c>
      <c r="T74">
        <f t="shared" si="6"/>
        <v>1</v>
      </c>
      <c r="U74" s="3"/>
      <c r="V74">
        <f t="shared" si="8"/>
        <v>0</v>
      </c>
      <c r="W74">
        <f t="shared" si="9"/>
        <v>0</v>
      </c>
    </row>
    <row r="75" spans="3:23" x14ac:dyDescent="0.2">
      <c r="C75" s="27">
        <v>61</v>
      </c>
      <c r="D75" s="46"/>
      <c r="E75" s="47"/>
      <c r="F75" s="47"/>
      <c r="G75" s="53"/>
      <c r="H75" s="47"/>
      <c r="I75" s="48"/>
      <c r="J75" s="49"/>
      <c r="K75" s="97">
        <f t="shared" si="7"/>
        <v>0</v>
      </c>
      <c r="L75" s="96">
        <f t="shared" si="3"/>
        <v>0</v>
      </c>
      <c r="O75" s="1"/>
      <c r="S75">
        <f t="shared" si="4"/>
        <v>0</v>
      </c>
      <c r="T75">
        <f t="shared" si="6"/>
        <v>1</v>
      </c>
      <c r="U75" s="3"/>
      <c r="V75">
        <f t="shared" si="8"/>
        <v>0</v>
      </c>
      <c r="W75">
        <f t="shared" si="9"/>
        <v>0</v>
      </c>
    </row>
    <row r="76" spans="3:23" x14ac:dyDescent="0.2">
      <c r="C76" s="27">
        <v>62</v>
      </c>
      <c r="D76" s="46"/>
      <c r="E76" s="47"/>
      <c r="F76" s="47"/>
      <c r="G76" s="53"/>
      <c r="H76" s="47"/>
      <c r="I76" s="48"/>
      <c r="J76" s="49"/>
      <c r="K76" s="97">
        <f t="shared" si="7"/>
        <v>0</v>
      </c>
      <c r="L76" s="96">
        <f t="shared" si="3"/>
        <v>0</v>
      </c>
      <c r="O76" s="1"/>
      <c r="S76">
        <f t="shared" si="4"/>
        <v>0</v>
      </c>
      <c r="T76">
        <f t="shared" si="6"/>
        <v>1</v>
      </c>
      <c r="U76" s="3"/>
      <c r="V76">
        <f t="shared" si="8"/>
        <v>0</v>
      </c>
      <c r="W76">
        <f t="shared" si="9"/>
        <v>0</v>
      </c>
    </row>
    <row r="77" spans="3:23" x14ac:dyDescent="0.2">
      <c r="C77" s="27">
        <v>63</v>
      </c>
      <c r="D77" s="46"/>
      <c r="E77" s="47"/>
      <c r="F77" s="47"/>
      <c r="G77" s="53"/>
      <c r="H77" s="47"/>
      <c r="I77" s="48"/>
      <c r="J77" s="49"/>
      <c r="K77" s="97">
        <f t="shared" si="7"/>
        <v>0</v>
      </c>
      <c r="L77" s="96">
        <f t="shared" si="3"/>
        <v>0</v>
      </c>
      <c r="O77" s="1"/>
      <c r="S77">
        <f t="shared" si="4"/>
        <v>0</v>
      </c>
      <c r="T77">
        <f t="shared" si="6"/>
        <v>1</v>
      </c>
      <c r="U77" s="3"/>
      <c r="V77">
        <f t="shared" si="8"/>
        <v>0</v>
      </c>
      <c r="W77">
        <f t="shared" si="9"/>
        <v>0</v>
      </c>
    </row>
    <row r="78" spans="3:23" x14ac:dyDescent="0.2">
      <c r="C78" s="27">
        <v>64</v>
      </c>
      <c r="D78" s="46"/>
      <c r="E78" s="47"/>
      <c r="F78" s="47"/>
      <c r="G78" s="53"/>
      <c r="H78" s="47"/>
      <c r="I78" s="48"/>
      <c r="J78" s="49"/>
      <c r="K78" s="97">
        <f t="shared" si="7"/>
        <v>0</v>
      </c>
      <c r="L78" s="96">
        <f t="shared" si="3"/>
        <v>0</v>
      </c>
      <c r="O78" s="1"/>
      <c r="S78">
        <f t="shared" si="4"/>
        <v>0</v>
      </c>
      <c r="T78">
        <f t="shared" si="6"/>
        <v>1</v>
      </c>
      <c r="U78" s="3"/>
      <c r="V78">
        <f t="shared" si="8"/>
        <v>0</v>
      </c>
      <c r="W78">
        <f t="shared" si="9"/>
        <v>0</v>
      </c>
    </row>
    <row r="79" spans="3:23" x14ac:dyDescent="0.2">
      <c r="C79" s="27">
        <v>65</v>
      </c>
      <c r="D79" s="46"/>
      <c r="E79" s="47"/>
      <c r="F79" s="47"/>
      <c r="G79" s="53"/>
      <c r="H79" s="47"/>
      <c r="I79" s="48"/>
      <c r="J79" s="49"/>
      <c r="K79" s="97">
        <f t="shared" ref="K79:K110" si="10">IF(I79="ja",J79/(1+J79)*G79,0)</f>
        <v>0</v>
      </c>
      <c r="L79" s="96">
        <f t="shared" si="3"/>
        <v>0</v>
      </c>
      <c r="O79" s="1"/>
      <c r="S79">
        <f t="shared" si="4"/>
        <v>0</v>
      </c>
      <c r="T79">
        <f t="shared" si="6"/>
        <v>1</v>
      </c>
      <c r="U79" s="3"/>
      <c r="V79">
        <f t="shared" ref="V79:V110" si="11">IF(K79&lt;0,K79,0)</f>
        <v>0</v>
      </c>
      <c r="W79">
        <f t="shared" ref="W79:W110" si="12">IF(K79&gt;0,K79,0)</f>
        <v>0</v>
      </c>
    </row>
    <row r="80" spans="3:23" x14ac:dyDescent="0.2">
      <c r="C80" s="27">
        <v>66</v>
      </c>
      <c r="D80" s="46"/>
      <c r="E80" s="47"/>
      <c r="F80" s="47"/>
      <c r="G80" s="53"/>
      <c r="H80" s="47"/>
      <c r="I80" s="48"/>
      <c r="J80" s="49"/>
      <c r="K80" s="97">
        <f t="shared" si="10"/>
        <v>0</v>
      </c>
      <c r="L80" s="96">
        <f t="shared" ref="L80:L143" si="13">G80-K80</f>
        <v>0</v>
      </c>
      <c r="O80" s="1"/>
      <c r="S80">
        <f t="shared" ref="S80:S143" si="14">IF(AND(H80="",D80&lt;&gt;""),"Nog coderen",H80)</f>
        <v>0</v>
      </c>
      <c r="T80">
        <f t="shared" si="6"/>
        <v>1</v>
      </c>
      <c r="U80" s="3"/>
      <c r="V80">
        <f t="shared" si="11"/>
        <v>0</v>
      </c>
      <c r="W80">
        <f t="shared" si="12"/>
        <v>0</v>
      </c>
    </row>
    <row r="81" spans="3:23" x14ac:dyDescent="0.2">
      <c r="C81" s="27">
        <v>67</v>
      </c>
      <c r="D81" s="46"/>
      <c r="E81" s="47"/>
      <c r="F81" s="47"/>
      <c r="G81" s="53"/>
      <c r="H81" s="47"/>
      <c r="I81" s="48"/>
      <c r="J81" s="49"/>
      <c r="K81" s="97">
        <f t="shared" si="10"/>
        <v>0</v>
      </c>
      <c r="L81" s="96">
        <f t="shared" si="13"/>
        <v>0</v>
      </c>
      <c r="O81" s="1"/>
      <c r="S81">
        <f t="shared" si="14"/>
        <v>0</v>
      </c>
      <c r="T81">
        <f t="shared" si="6"/>
        <v>1</v>
      </c>
      <c r="U81" s="3"/>
      <c r="V81">
        <f t="shared" si="11"/>
        <v>0</v>
      </c>
      <c r="W81">
        <f t="shared" si="12"/>
        <v>0</v>
      </c>
    </row>
    <row r="82" spans="3:23" x14ac:dyDescent="0.2">
      <c r="C82" s="27">
        <v>68</v>
      </c>
      <c r="D82" s="46"/>
      <c r="E82" s="47"/>
      <c r="F82" s="47"/>
      <c r="G82" s="53"/>
      <c r="H82" s="47"/>
      <c r="I82" s="48"/>
      <c r="J82" s="49"/>
      <c r="K82" s="97">
        <f t="shared" si="10"/>
        <v>0</v>
      </c>
      <c r="L82" s="96">
        <f t="shared" si="13"/>
        <v>0</v>
      </c>
      <c r="O82" s="1"/>
      <c r="S82">
        <f t="shared" si="14"/>
        <v>0</v>
      </c>
      <c r="T82">
        <f t="shared" si="6"/>
        <v>1</v>
      </c>
      <c r="U82" s="3"/>
      <c r="V82">
        <f t="shared" si="11"/>
        <v>0</v>
      </c>
      <c r="W82">
        <f t="shared" si="12"/>
        <v>0</v>
      </c>
    </row>
    <row r="83" spans="3:23" x14ac:dyDescent="0.2">
      <c r="C83" s="27">
        <v>69</v>
      </c>
      <c r="D83" s="46"/>
      <c r="E83" s="47"/>
      <c r="F83" s="47"/>
      <c r="G83" s="53"/>
      <c r="H83" s="47"/>
      <c r="I83" s="48"/>
      <c r="J83" s="49"/>
      <c r="K83" s="97">
        <f t="shared" si="10"/>
        <v>0</v>
      </c>
      <c r="L83" s="96">
        <f t="shared" si="13"/>
        <v>0</v>
      </c>
      <c r="O83" s="1"/>
      <c r="S83">
        <f t="shared" si="14"/>
        <v>0</v>
      </c>
      <c r="T83">
        <f t="shared" si="6"/>
        <v>1</v>
      </c>
      <c r="U83" s="3"/>
      <c r="V83">
        <f t="shared" si="11"/>
        <v>0</v>
      </c>
      <c r="W83">
        <f t="shared" si="12"/>
        <v>0</v>
      </c>
    </row>
    <row r="84" spans="3:23" x14ac:dyDescent="0.2">
      <c r="C84" s="27">
        <v>70</v>
      </c>
      <c r="D84" s="46"/>
      <c r="E84" s="47"/>
      <c r="F84" s="47"/>
      <c r="G84" s="53"/>
      <c r="H84" s="47"/>
      <c r="I84" s="48"/>
      <c r="J84" s="49"/>
      <c r="K84" s="97">
        <f t="shared" si="10"/>
        <v>0</v>
      </c>
      <c r="L84" s="96">
        <f t="shared" si="13"/>
        <v>0</v>
      </c>
      <c r="O84" s="1"/>
      <c r="S84">
        <f t="shared" si="14"/>
        <v>0</v>
      </c>
      <c r="T84">
        <f t="shared" si="6"/>
        <v>1</v>
      </c>
      <c r="U84" s="3"/>
      <c r="V84">
        <f t="shared" si="11"/>
        <v>0</v>
      </c>
      <c r="W84">
        <f t="shared" si="12"/>
        <v>0</v>
      </c>
    </row>
    <row r="85" spans="3:23" x14ac:dyDescent="0.2">
      <c r="C85" s="27">
        <v>71</v>
      </c>
      <c r="D85" s="46"/>
      <c r="E85" s="47"/>
      <c r="F85" s="47"/>
      <c r="G85" s="53"/>
      <c r="H85" s="47"/>
      <c r="I85" s="48"/>
      <c r="J85" s="49"/>
      <c r="K85" s="97">
        <f t="shared" si="10"/>
        <v>0</v>
      </c>
      <c r="L85" s="96">
        <f t="shared" si="13"/>
        <v>0</v>
      </c>
      <c r="O85" s="1"/>
      <c r="S85">
        <f t="shared" si="14"/>
        <v>0</v>
      </c>
      <c r="T85">
        <f t="shared" si="6"/>
        <v>1</v>
      </c>
      <c r="U85" s="3"/>
      <c r="V85">
        <f t="shared" si="11"/>
        <v>0</v>
      </c>
      <c r="W85">
        <f t="shared" si="12"/>
        <v>0</v>
      </c>
    </row>
    <row r="86" spans="3:23" x14ac:dyDescent="0.2">
      <c r="C86" s="27">
        <v>72</v>
      </c>
      <c r="D86" s="46"/>
      <c r="E86" s="47"/>
      <c r="F86" s="47"/>
      <c r="G86" s="53"/>
      <c r="H86" s="47"/>
      <c r="I86" s="48"/>
      <c r="J86" s="49"/>
      <c r="K86" s="97">
        <f t="shared" si="10"/>
        <v>0</v>
      </c>
      <c r="L86" s="96">
        <f t="shared" si="13"/>
        <v>0</v>
      </c>
      <c r="O86" s="1"/>
      <c r="S86">
        <f t="shared" si="14"/>
        <v>0</v>
      </c>
      <c r="T86">
        <f t="shared" si="6"/>
        <v>1</v>
      </c>
      <c r="U86" s="3"/>
      <c r="V86">
        <f t="shared" si="11"/>
        <v>0</v>
      </c>
      <c r="W86">
        <f t="shared" si="12"/>
        <v>0</v>
      </c>
    </row>
    <row r="87" spans="3:23" x14ac:dyDescent="0.2">
      <c r="C87" s="27">
        <v>73</v>
      </c>
      <c r="D87" s="46"/>
      <c r="E87" s="47"/>
      <c r="F87" s="47"/>
      <c r="G87" s="53"/>
      <c r="H87" s="47"/>
      <c r="I87" s="48"/>
      <c r="J87" s="49"/>
      <c r="K87" s="97">
        <f t="shared" si="10"/>
        <v>0</v>
      </c>
      <c r="L87" s="96">
        <f t="shared" si="13"/>
        <v>0</v>
      </c>
      <c r="O87" s="1"/>
      <c r="S87">
        <f t="shared" si="14"/>
        <v>0</v>
      </c>
      <c r="T87">
        <f t="shared" si="6"/>
        <v>1</v>
      </c>
      <c r="U87" s="3"/>
      <c r="V87">
        <f t="shared" si="11"/>
        <v>0</v>
      </c>
      <c r="W87">
        <f t="shared" si="12"/>
        <v>0</v>
      </c>
    </row>
    <row r="88" spans="3:23" x14ac:dyDescent="0.2">
      <c r="C88" s="27">
        <v>74</v>
      </c>
      <c r="D88" s="46"/>
      <c r="E88" s="47"/>
      <c r="F88" s="47"/>
      <c r="G88" s="53"/>
      <c r="H88" s="47"/>
      <c r="I88" s="48"/>
      <c r="J88" s="49"/>
      <c r="K88" s="97">
        <f t="shared" si="10"/>
        <v>0</v>
      </c>
      <c r="L88" s="96">
        <f t="shared" si="13"/>
        <v>0</v>
      </c>
      <c r="O88" s="1"/>
      <c r="S88">
        <f t="shared" si="14"/>
        <v>0</v>
      </c>
      <c r="T88">
        <f t="shared" si="6"/>
        <v>1</v>
      </c>
      <c r="U88" s="3"/>
      <c r="V88">
        <f t="shared" si="11"/>
        <v>0</v>
      </c>
      <c r="W88">
        <f t="shared" si="12"/>
        <v>0</v>
      </c>
    </row>
    <row r="89" spans="3:23" x14ac:dyDescent="0.2">
      <c r="C89" s="27">
        <v>75</v>
      </c>
      <c r="D89" s="46"/>
      <c r="E89" s="47"/>
      <c r="F89" s="47"/>
      <c r="G89" s="53"/>
      <c r="H89" s="47"/>
      <c r="I89" s="48"/>
      <c r="J89" s="49"/>
      <c r="K89" s="97">
        <f t="shared" si="10"/>
        <v>0</v>
      </c>
      <c r="L89" s="96">
        <f t="shared" si="13"/>
        <v>0</v>
      </c>
      <c r="O89" s="1"/>
      <c r="S89">
        <f t="shared" si="14"/>
        <v>0</v>
      </c>
      <c r="T89">
        <f t="shared" si="6"/>
        <v>1</v>
      </c>
      <c r="U89" s="3"/>
      <c r="V89">
        <f t="shared" si="11"/>
        <v>0</v>
      </c>
      <c r="W89">
        <f t="shared" si="12"/>
        <v>0</v>
      </c>
    </row>
    <row r="90" spans="3:23" x14ac:dyDescent="0.2">
      <c r="C90" s="27">
        <v>76</v>
      </c>
      <c r="D90" s="46"/>
      <c r="E90" s="47"/>
      <c r="F90" s="47"/>
      <c r="G90" s="53"/>
      <c r="H90" s="47"/>
      <c r="I90" s="48"/>
      <c r="J90" s="49"/>
      <c r="K90" s="97">
        <f t="shared" si="10"/>
        <v>0</v>
      </c>
      <c r="L90" s="96">
        <f t="shared" si="13"/>
        <v>0</v>
      </c>
      <c r="O90" s="1"/>
      <c r="S90">
        <f t="shared" si="14"/>
        <v>0</v>
      </c>
      <c r="T90">
        <f t="shared" ref="T90:T153" si="15">MONTH(D90)</f>
        <v>1</v>
      </c>
      <c r="U90" s="3"/>
      <c r="V90">
        <f t="shared" si="11"/>
        <v>0</v>
      </c>
      <c r="W90">
        <f t="shared" si="12"/>
        <v>0</v>
      </c>
    </row>
    <row r="91" spans="3:23" x14ac:dyDescent="0.2">
      <c r="C91" s="27">
        <v>77</v>
      </c>
      <c r="D91" s="46"/>
      <c r="E91" s="47"/>
      <c r="F91" s="47"/>
      <c r="G91" s="53"/>
      <c r="H91" s="47"/>
      <c r="I91" s="48"/>
      <c r="J91" s="49"/>
      <c r="K91" s="97">
        <f t="shared" si="10"/>
        <v>0</v>
      </c>
      <c r="L91" s="96">
        <f t="shared" si="13"/>
        <v>0</v>
      </c>
      <c r="O91" s="1"/>
      <c r="S91">
        <f t="shared" si="14"/>
        <v>0</v>
      </c>
      <c r="T91">
        <f t="shared" si="15"/>
        <v>1</v>
      </c>
      <c r="U91" s="3"/>
      <c r="V91">
        <f t="shared" si="11"/>
        <v>0</v>
      </c>
      <c r="W91">
        <f t="shared" si="12"/>
        <v>0</v>
      </c>
    </row>
    <row r="92" spans="3:23" x14ac:dyDescent="0.2">
      <c r="C92" s="27">
        <v>78</v>
      </c>
      <c r="D92" s="46"/>
      <c r="E92" s="47"/>
      <c r="F92" s="47"/>
      <c r="G92" s="53"/>
      <c r="H92" s="47"/>
      <c r="I92" s="48"/>
      <c r="J92" s="49"/>
      <c r="K92" s="97">
        <f t="shared" si="10"/>
        <v>0</v>
      </c>
      <c r="L92" s="96">
        <f t="shared" si="13"/>
        <v>0</v>
      </c>
      <c r="O92" s="1"/>
      <c r="S92">
        <f t="shared" si="14"/>
        <v>0</v>
      </c>
      <c r="T92">
        <f t="shared" si="15"/>
        <v>1</v>
      </c>
      <c r="U92" s="3"/>
      <c r="V92">
        <f t="shared" si="11"/>
        <v>0</v>
      </c>
      <c r="W92">
        <f t="shared" si="12"/>
        <v>0</v>
      </c>
    </row>
    <row r="93" spans="3:23" x14ac:dyDescent="0.2">
      <c r="C93" s="27">
        <v>79</v>
      </c>
      <c r="D93" s="46"/>
      <c r="E93" s="47"/>
      <c r="F93" s="47"/>
      <c r="G93" s="53"/>
      <c r="H93" s="47"/>
      <c r="I93" s="48"/>
      <c r="J93" s="49"/>
      <c r="K93" s="97">
        <f t="shared" si="10"/>
        <v>0</v>
      </c>
      <c r="L93" s="96">
        <f t="shared" si="13"/>
        <v>0</v>
      </c>
      <c r="O93" s="1"/>
      <c r="S93">
        <f t="shared" si="14"/>
        <v>0</v>
      </c>
      <c r="T93">
        <f t="shared" si="15"/>
        <v>1</v>
      </c>
      <c r="U93" s="3"/>
      <c r="V93">
        <f t="shared" si="11"/>
        <v>0</v>
      </c>
      <c r="W93">
        <f t="shared" si="12"/>
        <v>0</v>
      </c>
    </row>
    <row r="94" spans="3:23" x14ac:dyDescent="0.2">
      <c r="C94" s="27">
        <v>80</v>
      </c>
      <c r="D94" s="46"/>
      <c r="E94" s="47"/>
      <c r="F94" s="47"/>
      <c r="G94" s="53"/>
      <c r="H94" s="47"/>
      <c r="I94" s="48"/>
      <c r="J94" s="49"/>
      <c r="K94" s="97">
        <f t="shared" si="10"/>
        <v>0</v>
      </c>
      <c r="L94" s="96">
        <f t="shared" si="13"/>
        <v>0</v>
      </c>
      <c r="O94" s="1"/>
      <c r="S94">
        <f t="shared" si="14"/>
        <v>0</v>
      </c>
      <c r="T94">
        <f t="shared" si="15"/>
        <v>1</v>
      </c>
      <c r="U94" s="3"/>
      <c r="V94">
        <f t="shared" si="11"/>
        <v>0</v>
      </c>
      <c r="W94">
        <f t="shared" si="12"/>
        <v>0</v>
      </c>
    </row>
    <row r="95" spans="3:23" x14ac:dyDescent="0.2">
      <c r="C95" s="27">
        <v>81</v>
      </c>
      <c r="D95" s="46"/>
      <c r="E95" s="47"/>
      <c r="F95" s="47"/>
      <c r="G95" s="53"/>
      <c r="H95" s="47"/>
      <c r="I95" s="48"/>
      <c r="J95" s="49"/>
      <c r="K95" s="97">
        <f t="shared" si="10"/>
        <v>0</v>
      </c>
      <c r="L95" s="96">
        <f t="shared" si="13"/>
        <v>0</v>
      </c>
      <c r="O95" s="1"/>
      <c r="S95">
        <f t="shared" si="14"/>
        <v>0</v>
      </c>
      <c r="T95">
        <f t="shared" si="15"/>
        <v>1</v>
      </c>
      <c r="U95" s="3"/>
      <c r="V95">
        <f t="shared" si="11"/>
        <v>0</v>
      </c>
      <c r="W95">
        <f t="shared" si="12"/>
        <v>0</v>
      </c>
    </row>
    <row r="96" spans="3:23" x14ac:dyDescent="0.2">
      <c r="C96" s="27">
        <v>82</v>
      </c>
      <c r="D96" s="46"/>
      <c r="E96" s="47"/>
      <c r="F96" s="47"/>
      <c r="G96" s="53"/>
      <c r="H96" s="47"/>
      <c r="I96" s="48"/>
      <c r="J96" s="49"/>
      <c r="K96" s="97">
        <f t="shared" si="10"/>
        <v>0</v>
      </c>
      <c r="L96" s="96">
        <f t="shared" si="13"/>
        <v>0</v>
      </c>
      <c r="O96" s="1"/>
      <c r="S96">
        <f t="shared" si="14"/>
        <v>0</v>
      </c>
      <c r="T96">
        <f t="shared" si="15"/>
        <v>1</v>
      </c>
      <c r="U96" s="3"/>
      <c r="V96">
        <f t="shared" si="11"/>
        <v>0</v>
      </c>
      <c r="W96">
        <f t="shared" si="12"/>
        <v>0</v>
      </c>
    </row>
    <row r="97" spans="3:23" x14ac:dyDescent="0.2">
      <c r="C97" s="27">
        <v>83</v>
      </c>
      <c r="D97" s="46"/>
      <c r="E97" s="47"/>
      <c r="F97" s="47"/>
      <c r="G97" s="53"/>
      <c r="H97" s="47"/>
      <c r="I97" s="48"/>
      <c r="J97" s="49"/>
      <c r="K97" s="97">
        <f t="shared" si="10"/>
        <v>0</v>
      </c>
      <c r="L97" s="96">
        <f t="shared" si="13"/>
        <v>0</v>
      </c>
      <c r="O97" s="1"/>
      <c r="S97">
        <f t="shared" si="14"/>
        <v>0</v>
      </c>
      <c r="T97">
        <f t="shared" si="15"/>
        <v>1</v>
      </c>
      <c r="U97" s="3"/>
      <c r="V97">
        <f t="shared" si="11"/>
        <v>0</v>
      </c>
      <c r="W97">
        <f t="shared" si="12"/>
        <v>0</v>
      </c>
    </row>
    <row r="98" spans="3:23" x14ac:dyDescent="0.2">
      <c r="C98" s="27">
        <v>84</v>
      </c>
      <c r="D98" s="46"/>
      <c r="E98" s="47"/>
      <c r="F98" s="47"/>
      <c r="G98" s="53"/>
      <c r="H98" s="47"/>
      <c r="I98" s="48"/>
      <c r="J98" s="49"/>
      <c r="K98" s="97">
        <f t="shared" si="10"/>
        <v>0</v>
      </c>
      <c r="L98" s="96">
        <f t="shared" si="13"/>
        <v>0</v>
      </c>
      <c r="O98" s="1"/>
      <c r="S98">
        <f t="shared" si="14"/>
        <v>0</v>
      </c>
      <c r="T98">
        <f t="shared" si="15"/>
        <v>1</v>
      </c>
      <c r="U98" s="3"/>
      <c r="V98">
        <f t="shared" si="11"/>
        <v>0</v>
      </c>
      <c r="W98">
        <f t="shared" si="12"/>
        <v>0</v>
      </c>
    </row>
    <row r="99" spans="3:23" x14ac:dyDescent="0.2">
      <c r="C99" s="27">
        <v>85</v>
      </c>
      <c r="D99" s="46"/>
      <c r="E99" s="47"/>
      <c r="F99" s="47"/>
      <c r="G99" s="53"/>
      <c r="H99" s="47"/>
      <c r="I99" s="48"/>
      <c r="J99" s="49"/>
      <c r="K99" s="97">
        <f t="shared" si="10"/>
        <v>0</v>
      </c>
      <c r="L99" s="96">
        <f t="shared" si="13"/>
        <v>0</v>
      </c>
      <c r="O99" s="1"/>
      <c r="S99">
        <f t="shared" si="14"/>
        <v>0</v>
      </c>
      <c r="T99">
        <f t="shared" si="15"/>
        <v>1</v>
      </c>
      <c r="U99" s="3"/>
      <c r="V99">
        <f t="shared" si="11"/>
        <v>0</v>
      </c>
      <c r="W99">
        <f t="shared" si="12"/>
        <v>0</v>
      </c>
    </row>
    <row r="100" spans="3:23" x14ac:dyDescent="0.2">
      <c r="C100" s="27">
        <v>86</v>
      </c>
      <c r="D100" s="46"/>
      <c r="E100" s="47"/>
      <c r="F100" s="47"/>
      <c r="G100" s="53"/>
      <c r="H100" s="47"/>
      <c r="I100" s="48"/>
      <c r="J100" s="49"/>
      <c r="K100" s="97">
        <f t="shared" si="10"/>
        <v>0</v>
      </c>
      <c r="L100" s="96">
        <f t="shared" si="13"/>
        <v>0</v>
      </c>
      <c r="O100" s="1"/>
      <c r="S100">
        <f t="shared" si="14"/>
        <v>0</v>
      </c>
      <c r="T100">
        <f t="shared" si="15"/>
        <v>1</v>
      </c>
      <c r="U100" s="3"/>
      <c r="V100">
        <f t="shared" si="11"/>
        <v>0</v>
      </c>
      <c r="W100">
        <f t="shared" si="12"/>
        <v>0</v>
      </c>
    </row>
    <row r="101" spans="3:23" x14ac:dyDescent="0.2">
      <c r="C101" s="27">
        <v>87</v>
      </c>
      <c r="D101" s="46"/>
      <c r="E101" s="47"/>
      <c r="F101" s="47"/>
      <c r="G101" s="53"/>
      <c r="H101" s="47"/>
      <c r="I101" s="48"/>
      <c r="J101" s="49"/>
      <c r="K101" s="97">
        <f t="shared" si="10"/>
        <v>0</v>
      </c>
      <c r="L101" s="96">
        <f t="shared" si="13"/>
        <v>0</v>
      </c>
      <c r="O101" s="1"/>
      <c r="S101">
        <f t="shared" si="14"/>
        <v>0</v>
      </c>
      <c r="T101">
        <f t="shared" si="15"/>
        <v>1</v>
      </c>
      <c r="U101" s="3"/>
      <c r="V101">
        <f t="shared" si="11"/>
        <v>0</v>
      </c>
      <c r="W101">
        <f t="shared" si="12"/>
        <v>0</v>
      </c>
    </row>
    <row r="102" spans="3:23" x14ac:dyDescent="0.2">
      <c r="C102" s="27">
        <v>88</v>
      </c>
      <c r="D102" s="46"/>
      <c r="E102" s="47"/>
      <c r="F102" s="47"/>
      <c r="G102" s="53"/>
      <c r="H102" s="47"/>
      <c r="I102" s="48"/>
      <c r="J102" s="49"/>
      <c r="K102" s="97">
        <f t="shared" si="10"/>
        <v>0</v>
      </c>
      <c r="L102" s="96">
        <f t="shared" si="13"/>
        <v>0</v>
      </c>
      <c r="O102" s="1"/>
      <c r="S102">
        <f t="shared" si="14"/>
        <v>0</v>
      </c>
      <c r="T102">
        <f t="shared" si="15"/>
        <v>1</v>
      </c>
      <c r="U102" s="3"/>
      <c r="V102">
        <f t="shared" si="11"/>
        <v>0</v>
      </c>
      <c r="W102">
        <f t="shared" si="12"/>
        <v>0</v>
      </c>
    </row>
    <row r="103" spans="3:23" x14ac:dyDescent="0.2">
      <c r="C103" s="27">
        <v>89</v>
      </c>
      <c r="D103" s="46"/>
      <c r="E103" s="47"/>
      <c r="F103" s="47"/>
      <c r="G103" s="53"/>
      <c r="H103" s="47"/>
      <c r="I103" s="48"/>
      <c r="J103" s="49"/>
      <c r="K103" s="97">
        <f t="shared" si="10"/>
        <v>0</v>
      </c>
      <c r="L103" s="96">
        <f t="shared" si="13"/>
        <v>0</v>
      </c>
      <c r="O103" s="1"/>
      <c r="S103">
        <f t="shared" si="14"/>
        <v>0</v>
      </c>
      <c r="T103">
        <f t="shared" si="15"/>
        <v>1</v>
      </c>
      <c r="U103" s="3"/>
      <c r="V103">
        <f t="shared" si="11"/>
        <v>0</v>
      </c>
      <c r="W103">
        <f t="shared" si="12"/>
        <v>0</v>
      </c>
    </row>
    <row r="104" spans="3:23" x14ac:dyDescent="0.2">
      <c r="C104" s="27">
        <v>90</v>
      </c>
      <c r="D104" s="46"/>
      <c r="E104" s="47"/>
      <c r="F104" s="47"/>
      <c r="G104" s="53"/>
      <c r="H104" s="47"/>
      <c r="I104" s="48"/>
      <c r="J104" s="49"/>
      <c r="K104" s="97">
        <f t="shared" si="10"/>
        <v>0</v>
      </c>
      <c r="L104" s="96">
        <f t="shared" si="13"/>
        <v>0</v>
      </c>
      <c r="O104" s="1"/>
      <c r="S104">
        <f t="shared" si="14"/>
        <v>0</v>
      </c>
      <c r="T104">
        <f t="shared" si="15"/>
        <v>1</v>
      </c>
      <c r="U104" s="3"/>
      <c r="V104">
        <f t="shared" si="11"/>
        <v>0</v>
      </c>
      <c r="W104">
        <f t="shared" si="12"/>
        <v>0</v>
      </c>
    </row>
    <row r="105" spans="3:23" x14ac:dyDescent="0.2">
      <c r="C105" s="27">
        <v>91</v>
      </c>
      <c r="D105" s="46"/>
      <c r="E105" s="47"/>
      <c r="F105" s="47"/>
      <c r="G105" s="53"/>
      <c r="H105" s="47"/>
      <c r="I105" s="48"/>
      <c r="J105" s="49"/>
      <c r="K105" s="97">
        <f t="shared" si="10"/>
        <v>0</v>
      </c>
      <c r="L105" s="96">
        <f t="shared" si="13"/>
        <v>0</v>
      </c>
      <c r="O105" s="1"/>
      <c r="S105">
        <f t="shared" si="14"/>
        <v>0</v>
      </c>
      <c r="T105">
        <f t="shared" si="15"/>
        <v>1</v>
      </c>
      <c r="U105" s="3"/>
      <c r="V105">
        <f t="shared" si="11"/>
        <v>0</v>
      </c>
      <c r="W105">
        <f t="shared" si="12"/>
        <v>0</v>
      </c>
    </row>
    <row r="106" spans="3:23" x14ac:dyDescent="0.2">
      <c r="C106" s="27">
        <v>92</v>
      </c>
      <c r="D106" s="46"/>
      <c r="E106" s="47"/>
      <c r="F106" s="47"/>
      <c r="G106" s="53"/>
      <c r="H106" s="47"/>
      <c r="I106" s="48"/>
      <c r="J106" s="49"/>
      <c r="K106" s="97">
        <f t="shared" si="10"/>
        <v>0</v>
      </c>
      <c r="L106" s="96">
        <f t="shared" si="13"/>
        <v>0</v>
      </c>
      <c r="O106" s="1"/>
      <c r="S106">
        <f t="shared" si="14"/>
        <v>0</v>
      </c>
      <c r="T106">
        <f t="shared" si="15"/>
        <v>1</v>
      </c>
      <c r="U106" s="3"/>
      <c r="V106">
        <f t="shared" si="11"/>
        <v>0</v>
      </c>
      <c r="W106">
        <f t="shared" si="12"/>
        <v>0</v>
      </c>
    </row>
    <row r="107" spans="3:23" x14ac:dyDescent="0.2">
      <c r="C107" s="27">
        <v>93</v>
      </c>
      <c r="D107" s="46"/>
      <c r="E107" s="47"/>
      <c r="F107" s="47"/>
      <c r="G107" s="53"/>
      <c r="H107" s="47"/>
      <c r="I107" s="48"/>
      <c r="J107" s="49"/>
      <c r="K107" s="97">
        <f t="shared" si="10"/>
        <v>0</v>
      </c>
      <c r="L107" s="96">
        <f t="shared" si="13"/>
        <v>0</v>
      </c>
      <c r="O107" s="1"/>
      <c r="S107">
        <f t="shared" si="14"/>
        <v>0</v>
      </c>
      <c r="T107">
        <f t="shared" si="15"/>
        <v>1</v>
      </c>
      <c r="U107" s="3"/>
      <c r="V107">
        <f t="shared" si="11"/>
        <v>0</v>
      </c>
      <c r="W107">
        <f t="shared" si="12"/>
        <v>0</v>
      </c>
    </row>
    <row r="108" spans="3:23" x14ac:dyDescent="0.2">
      <c r="C108" s="27">
        <v>94</v>
      </c>
      <c r="D108" s="46"/>
      <c r="E108" s="47"/>
      <c r="F108" s="47"/>
      <c r="G108" s="53"/>
      <c r="H108" s="47"/>
      <c r="I108" s="48"/>
      <c r="J108" s="49"/>
      <c r="K108" s="97">
        <f t="shared" si="10"/>
        <v>0</v>
      </c>
      <c r="L108" s="96">
        <f t="shared" si="13"/>
        <v>0</v>
      </c>
      <c r="O108" s="1"/>
      <c r="S108">
        <f t="shared" si="14"/>
        <v>0</v>
      </c>
      <c r="T108">
        <f t="shared" si="15"/>
        <v>1</v>
      </c>
      <c r="U108" s="3"/>
      <c r="V108">
        <f t="shared" si="11"/>
        <v>0</v>
      </c>
      <c r="W108">
        <f t="shared" si="12"/>
        <v>0</v>
      </c>
    </row>
    <row r="109" spans="3:23" x14ac:dyDescent="0.2">
      <c r="C109" s="27">
        <v>95</v>
      </c>
      <c r="D109" s="46"/>
      <c r="E109" s="47"/>
      <c r="F109" s="47"/>
      <c r="G109" s="53"/>
      <c r="H109" s="47"/>
      <c r="I109" s="48"/>
      <c r="J109" s="49"/>
      <c r="K109" s="97">
        <f t="shared" si="10"/>
        <v>0</v>
      </c>
      <c r="L109" s="96">
        <f t="shared" si="13"/>
        <v>0</v>
      </c>
      <c r="O109" s="1"/>
      <c r="S109">
        <f t="shared" si="14"/>
        <v>0</v>
      </c>
      <c r="T109">
        <f t="shared" si="15"/>
        <v>1</v>
      </c>
      <c r="U109" s="3"/>
      <c r="V109">
        <f t="shared" si="11"/>
        <v>0</v>
      </c>
      <c r="W109">
        <f t="shared" si="12"/>
        <v>0</v>
      </c>
    </row>
    <row r="110" spans="3:23" x14ac:dyDescent="0.2">
      <c r="C110" s="27">
        <v>96</v>
      </c>
      <c r="D110" s="46"/>
      <c r="E110" s="47"/>
      <c r="F110" s="47"/>
      <c r="G110" s="53"/>
      <c r="H110" s="47"/>
      <c r="I110" s="48"/>
      <c r="J110" s="49"/>
      <c r="K110" s="97">
        <f t="shared" si="10"/>
        <v>0</v>
      </c>
      <c r="L110" s="96">
        <f t="shared" si="13"/>
        <v>0</v>
      </c>
      <c r="O110" s="1"/>
      <c r="S110">
        <f t="shared" si="14"/>
        <v>0</v>
      </c>
      <c r="T110">
        <f t="shared" si="15"/>
        <v>1</v>
      </c>
      <c r="U110" s="3"/>
      <c r="V110">
        <f t="shared" si="11"/>
        <v>0</v>
      </c>
      <c r="W110">
        <f t="shared" si="12"/>
        <v>0</v>
      </c>
    </row>
    <row r="111" spans="3:23" x14ac:dyDescent="0.2">
      <c r="C111" s="27">
        <v>97</v>
      </c>
      <c r="D111" s="46"/>
      <c r="E111" s="47"/>
      <c r="F111" s="47"/>
      <c r="G111" s="53"/>
      <c r="H111" s="47"/>
      <c r="I111" s="48"/>
      <c r="J111" s="49"/>
      <c r="K111" s="97">
        <f t="shared" ref="K111:K142" si="16">IF(I111="ja",J111/(1+J111)*G111,0)</f>
        <v>0</v>
      </c>
      <c r="L111" s="96">
        <f t="shared" si="13"/>
        <v>0</v>
      </c>
      <c r="O111" s="1"/>
      <c r="S111">
        <f t="shared" si="14"/>
        <v>0</v>
      </c>
      <c r="T111">
        <f t="shared" si="15"/>
        <v>1</v>
      </c>
      <c r="U111" s="3"/>
      <c r="V111">
        <f t="shared" ref="V111:V142" si="17">IF(K111&lt;0,K111,0)</f>
        <v>0</v>
      </c>
      <c r="W111">
        <f t="shared" ref="W111:W142" si="18">IF(K111&gt;0,K111,0)</f>
        <v>0</v>
      </c>
    </row>
    <row r="112" spans="3:23" x14ac:dyDescent="0.2">
      <c r="C112" s="27">
        <v>98</v>
      </c>
      <c r="D112" s="46"/>
      <c r="E112" s="47"/>
      <c r="F112" s="47"/>
      <c r="G112" s="53"/>
      <c r="H112" s="47"/>
      <c r="I112" s="48"/>
      <c r="J112" s="49"/>
      <c r="K112" s="97">
        <f t="shared" si="16"/>
        <v>0</v>
      </c>
      <c r="L112" s="96">
        <f t="shared" si="13"/>
        <v>0</v>
      </c>
      <c r="O112" s="1"/>
      <c r="S112">
        <f t="shared" si="14"/>
        <v>0</v>
      </c>
      <c r="T112">
        <f t="shared" si="15"/>
        <v>1</v>
      </c>
      <c r="U112" s="3"/>
      <c r="V112">
        <f t="shared" si="17"/>
        <v>0</v>
      </c>
      <c r="W112">
        <f t="shared" si="18"/>
        <v>0</v>
      </c>
    </row>
    <row r="113" spans="3:23" x14ac:dyDescent="0.2">
      <c r="C113" s="27">
        <v>99</v>
      </c>
      <c r="D113" s="46"/>
      <c r="E113" s="47"/>
      <c r="F113" s="47"/>
      <c r="G113" s="53"/>
      <c r="H113" s="47"/>
      <c r="I113" s="48"/>
      <c r="J113" s="49"/>
      <c r="K113" s="97">
        <f t="shared" si="16"/>
        <v>0</v>
      </c>
      <c r="L113" s="96">
        <f t="shared" si="13"/>
        <v>0</v>
      </c>
      <c r="O113" s="1"/>
      <c r="S113">
        <f t="shared" si="14"/>
        <v>0</v>
      </c>
      <c r="T113">
        <f t="shared" si="15"/>
        <v>1</v>
      </c>
      <c r="U113" s="3"/>
      <c r="V113">
        <f t="shared" si="17"/>
        <v>0</v>
      </c>
      <c r="W113">
        <f t="shared" si="18"/>
        <v>0</v>
      </c>
    </row>
    <row r="114" spans="3:23" x14ac:dyDescent="0.2">
      <c r="C114" s="27">
        <v>100</v>
      </c>
      <c r="D114" s="46"/>
      <c r="E114" s="47"/>
      <c r="F114" s="47"/>
      <c r="G114" s="53"/>
      <c r="H114" s="47"/>
      <c r="I114" s="48"/>
      <c r="J114" s="49"/>
      <c r="K114" s="97">
        <f t="shared" si="16"/>
        <v>0</v>
      </c>
      <c r="L114" s="96">
        <f t="shared" si="13"/>
        <v>0</v>
      </c>
      <c r="O114" s="1"/>
      <c r="S114">
        <f t="shared" si="14"/>
        <v>0</v>
      </c>
      <c r="T114">
        <f t="shared" si="15"/>
        <v>1</v>
      </c>
      <c r="U114" s="3"/>
      <c r="V114">
        <f t="shared" si="17"/>
        <v>0</v>
      </c>
      <c r="W114">
        <f t="shared" si="18"/>
        <v>0</v>
      </c>
    </row>
    <row r="115" spans="3:23" x14ac:dyDescent="0.2">
      <c r="C115" s="27">
        <v>101</v>
      </c>
      <c r="D115" s="46"/>
      <c r="E115" s="47"/>
      <c r="F115" s="47"/>
      <c r="G115" s="53"/>
      <c r="H115" s="47"/>
      <c r="I115" s="48"/>
      <c r="J115" s="49"/>
      <c r="K115" s="97">
        <f t="shared" si="16"/>
        <v>0</v>
      </c>
      <c r="L115" s="96">
        <f t="shared" si="13"/>
        <v>0</v>
      </c>
      <c r="O115" s="1"/>
      <c r="S115">
        <f t="shared" si="14"/>
        <v>0</v>
      </c>
      <c r="T115">
        <f t="shared" si="15"/>
        <v>1</v>
      </c>
      <c r="U115" s="3"/>
      <c r="V115">
        <f t="shared" si="17"/>
        <v>0</v>
      </c>
      <c r="W115">
        <f t="shared" si="18"/>
        <v>0</v>
      </c>
    </row>
    <row r="116" spans="3:23" x14ac:dyDescent="0.2">
      <c r="C116" s="27">
        <v>102</v>
      </c>
      <c r="D116" s="46"/>
      <c r="E116" s="47"/>
      <c r="F116" s="47"/>
      <c r="G116" s="53"/>
      <c r="H116" s="47"/>
      <c r="I116" s="48"/>
      <c r="J116" s="49"/>
      <c r="K116" s="97">
        <f t="shared" si="16"/>
        <v>0</v>
      </c>
      <c r="L116" s="96">
        <f t="shared" si="13"/>
        <v>0</v>
      </c>
      <c r="O116" s="1"/>
      <c r="S116">
        <f t="shared" si="14"/>
        <v>0</v>
      </c>
      <c r="T116">
        <f t="shared" si="15"/>
        <v>1</v>
      </c>
      <c r="U116" s="3"/>
      <c r="V116">
        <f t="shared" si="17"/>
        <v>0</v>
      </c>
      <c r="W116">
        <f t="shared" si="18"/>
        <v>0</v>
      </c>
    </row>
    <row r="117" spans="3:23" x14ac:dyDescent="0.2">
      <c r="C117" s="27">
        <v>103</v>
      </c>
      <c r="D117" s="46"/>
      <c r="E117" s="47"/>
      <c r="F117" s="47"/>
      <c r="G117" s="53"/>
      <c r="H117" s="47"/>
      <c r="I117" s="48"/>
      <c r="J117" s="49"/>
      <c r="K117" s="97">
        <f t="shared" si="16"/>
        <v>0</v>
      </c>
      <c r="L117" s="96">
        <f t="shared" si="13"/>
        <v>0</v>
      </c>
      <c r="O117" s="1"/>
      <c r="S117">
        <f t="shared" si="14"/>
        <v>0</v>
      </c>
      <c r="T117">
        <f t="shared" si="15"/>
        <v>1</v>
      </c>
      <c r="U117" s="3"/>
      <c r="V117">
        <f t="shared" si="17"/>
        <v>0</v>
      </c>
      <c r="W117">
        <f t="shared" si="18"/>
        <v>0</v>
      </c>
    </row>
    <row r="118" spans="3:23" x14ac:dyDescent="0.2">
      <c r="C118" s="27">
        <v>104</v>
      </c>
      <c r="D118" s="46"/>
      <c r="E118" s="47"/>
      <c r="F118" s="47"/>
      <c r="G118" s="53"/>
      <c r="H118" s="47"/>
      <c r="I118" s="48"/>
      <c r="J118" s="49"/>
      <c r="K118" s="97">
        <f t="shared" si="16"/>
        <v>0</v>
      </c>
      <c r="L118" s="96">
        <f t="shared" si="13"/>
        <v>0</v>
      </c>
      <c r="O118" s="1"/>
      <c r="S118">
        <f t="shared" si="14"/>
        <v>0</v>
      </c>
      <c r="T118">
        <f t="shared" si="15"/>
        <v>1</v>
      </c>
      <c r="U118" s="3"/>
      <c r="V118">
        <f t="shared" si="17"/>
        <v>0</v>
      </c>
      <c r="W118">
        <f t="shared" si="18"/>
        <v>0</v>
      </c>
    </row>
    <row r="119" spans="3:23" x14ac:dyDescent="0.2">
      <c r="C119" s="27">
        <v>105</v>
      </c>
      <c r="D119" s="46"/>
      <c r="E119" s="47"/>
      <c r="F119" s="47"/>
      <c r="G119" s="53"/>
      <c r="H119" s="47"/>
      <c r="I119" s="48"/>
      <c r="J119" s="49"/>
      <c r="K119" s="97">
        <f t="shared" si="16"/>
        <v>0</v>
      </c>
      <c r="L119" s="96">
        <f t="shared" si="13"/>
        <v>0</v>
      </c>
      <c r="O119" s="1"/>
      <c r="S119">
        <f t="shared" si="14"/>
        <v>0</v>
      </c>
      <c r="T119">
        <f t="shared" si="15"/>
        <v>1</v>
      </c>
      <c r="U119" s="3"/>
      <c r="V119">
        <f t="shared" si="17"/>
        <v>0</v>
      </c>
      <c r="W119">
        <f t="shared" si="18"/>
        <v>0</v>
      </c>
    </row>
    <row r="120" spans="3:23" x14ac:dyDescent="0.2">
      <c r="C120" s="27">
        <v>106</v>
      </c>
      <c r="D120" s="46"/>
      <c r="E120" s="47"/>
      <c r="F120" s="47"/>
      <c r="G120" s="53"/>
      <c r="H120" s="47"/>
      <c r="I120" s="48"/>
      <c r="J120" s="49"/>
      <c r="K120" s="97">
        <f t="shared" si="16"/>
        <v>0</v>
      </c>
      <c r="L120" s="96">
        <f t="shared" si="13"/>
        <v>0</v>
      </c>
      <c r="O120" s="1"/>
      <c r="S120">
        <f t="shared" si="14"/>
        <v>0</v>
      </c>
      <c r="T120">
        <f t="shared" si="15"/>
        <v>1</v>
      </c>
      <c r="U120" s="3"/>
      <c r="V120">
        <f t="shared" si="17"/>
        <v>0</v>
      </c>
      <c r="W120">
        <f t="shared" si="18"/>
        <v>0</v>
      </c>
    </row>
    <row r="121" spans="3:23" x14ac:dyDescent="0.2">
      <c r="C121" s="27">
        <v>107</v>
      </c>
      <c r="D121" s="46"/>
      <c r="E121" s="47"/>
      <c r="F121" s="47"/>
      <c r="G121" s="53"/>
      <c r="H121" s="47"/>
      <c r="I121" s="48"/>
      <c r="J121" s="49"/>
      <c r="K121" s="97">
        <f t="shared" si="16"/>
        <v>0</v>
      </c>
      <c r="L121" s="96">
        <f t="shared" si="13"/>
        <v>0</v>
      </c>
      <c r="O121" s="1"/>
      <c r="S121">
        <f t="shared" si="14"/>
        <v>0</v>
      </c>
      <c r="T121">
        <f t="shared" si="15"/>
        <v>1</v>
      </c>
      <c r="U121" s="3"/>
      <c r="V121">
        <f t="shared" si="17"/>
        <v>0</v>
      </c>
      <c r="W121">
        <f t="shared" si="18"/>
        <v>0</v>
      </c>
    </row>
    <row r="122" spans="3:23" x14ac:dyDescent="0.2">
      <c r="C122" s="27">
        <v>108</v>
      </c>
      <c r="D122" s="46"/>
      <c r="E122" s="47"/>
      <c r="F122" s="47"/>
      <c r="G122" s="53"/>
      <c r="H122" s="47"/>
      <c r="I122" s="48"/>
      <c r="J122" s="49"/>
      <c r="K122" s="97">
        <f t="shared" si="16"/>
        <v>0</v>
      </c>
      <c r="L122" s="96">
        <f t="shared" si="13"/>
        <v>0</v>
      </c>
      <c r="O122" s="1"/>
      <c r="S122">
        <f t="shared" si="14"/>
        <v>0</v>
      </c>
      <c r="T122">
        <f t="shared" si="15"/>
        <v>1</v>
      </c>
      <c r="U122" s="3"/>
      <c r="V122">
        <f t="shared" si="17"/>
        <v>0</v>
      </c>
      <c r="W122">
        <f t="shared" si="18"/>
        <v>0</v>
      </c>
    </row>
    <row r="123" spans="3:23" x14ac:dyDescent="0.2">
      <c r="C123" s="27">
        <v>109</v>
      </c>
      <c r="D123" s="46"/>
      <c r="E123" s="47"/>
      <c r="F123" s="47"/>
      <c r="G123" s="53"/>
      <c r="H123" s="47"/>
      <c r="I123" s="48"/>
      <c r="J123" s="49"/>
      <c r="K123" s="97">
        <f t="shared" si="16"/>
        <v>0</v>
      </c>
      <c r="L123" s="96">
        <f t="shared" si="13"/>
        <v>0</v>
      </c>
      <c r="O123" s="1"/>
      <c r="S123">
        <f t="shared" si="14"/>
        <v>0</v>
      </c>
      <c r="T123">
        <f t="shared" si="15"/>
        <v>1</v>
      </c>
      <c r="U123" s="3"/>
      <c r="V123">
        <f t="shared" si="17"/>
        <v>0</v>
      </c>
      <c r="W123">
        <f t="shared" si="18"/>
        <v>0</v>
      </c>
    </row>
    <row r="124" spans="3:23" x14ac:dyDescent="0.2">
      <c r="C124" s="27">
        <v>110</v>
      </c>
      <c r="D124" s="46"/>
      <c r="E124" s="47"/>
      <c r="F124" s="47"/>
      <c r="G124" s="53"/>
      <c r="H124" s="47"/>
      <c r="I124" s="48"/>
      <c r="J124" s="49"/>
      <c r="K124" s="97">
        <f t="shared" si="16"/>
        <v>0</v>
      </c>
      <c r="L124" s="96">
        <f t="shared" si="13"/>
        <v>0</v>
      </c>
      <c r="O124" s="1"/>
      <c r="S124">
        <f t="shared" si="14"/>
        <v>0</v>
      </c>
      <c r="T124">
        <f t="shared" si="15"/>
        <v>1</v>
      </c>
      <c r="U124" s="3"/>
      <c r="V124">
        <f t="shared" si="17"/>
        <v>0</v>
      </c>
      <c r="W124">
        <f t="shared" si="18"/>
        <v>0</v>
      </c>
    </row>
    <row r="125" spans="3:23" x14ac:dyDescent="0.2">
      <c r="C125" s="27">
        <v>111</v>
      </c>
      <c r="D125" s="46"/>
      <c r="E125" s="47"/>
      <c r="F125" s="47"/>
      <c r="G125" s="53"/>
      <c r="H125" s="47"/>
      <c r="I125" s="48"/>
      <c r="J125" s="49"/>
      <c r="K125" s="97">
        <f t="shared" si="16"/>
        <v>0</v>
      </c>
      <c r="L125" s="96">
        <f t="shared" si="13"/>
        <v>0</v>
      </c>
      <c r="O125" s="1"/>
      <c r="S125">
        <f t="shared" si="14"/>
        <v>0</v>
      </c>
      <c r="T125">
        <f t="shared" si="15"/>
        <v>1</v>
      </c>
      <c r="U125" s="3"/>
      <c r="V125">
        <f t="shared" si="17"/>
        <v>0</v>
      </c>
      <c r="W125">
        <f t="shared" si="18"/>
        <v>0</v>
      </c>
    </row>
    <row r="126" spans="3:23" x14ac:dyDescent="0.2">
      <c r="C126" s="27">
        <v>112</v>
      </c>
      <c r="D126" s="46"/>
      <c r="E126" s="47"/>
      <c r="F126" s="47"/>
      <c r="G126" s="53"/>
      <c r="H126" s="47"/>
      <c r="I126" s="48"/>
      <c r="J126" s="49"/>
      <c r="K126" s="97">
        <f t="shared" si="16"/>
        <v>0</v>
      </c>
      <c r="L126" s="96">
        <f t="shared" si="13"/>
        <v>0</v>
      </c>
      <c r="O126" s="1"/>
      <c r="S126">
        <f t="shared" si="14"/>
        <v>0</v>
      </c>
      <c r="T126">
        <f t="shared" si="15"/>
        <v>1</v>
      </c>
      <c r="U126" s="3"/>
      <c r="V126">
        <f t="shared" si="17"/>
        <v>0</v>
      </c>
      <c r="W126">
        <f t="shared" si="18"/>
        <v>0</v>
      </c>
    </row>
    <row r="127" spans="3:23" x14ac:dyDescent="0.2">
      <c r="C127" s="27">
        <v>113</v>
      </c>
      <c r="D127" s="46"/>
      <c r="E127" s="47"/>
      <c r="F127" s="47"/>
      <c r="G127" s="53"/>
      <c r="H127" s="47"/>
      <c r="I127" s="48"/>
      <c r="J127" s="49"/>
      <c r="K127" s="97">
        <f t="shared" si="16"/>
        <v>0</v>
      </c>
      <c r="L127" s="96">
        <f t="shared" si="13"/>
        <v>0</v>
      </c>
      <c r="O127" s="1"/>
      <c r="S127">
        <f t="shared" si="14"/>
        <v>0</v>
      </c>
      <c r="T127">
        <f t="shared" si="15"/>
        <v>1</v>
      </c>
      <c r="U127" s="3"/>
      <c r="V127">
        <f t="shared" si="17"/>
        <v>0</v>
      </c>
      <c r="W127">
        <f t="shared" si="18"/>
        <v>0</v>
      </c>
    </row>
    <row r="128" spans="3:23" x14ac:dyDescent="0.2">
      <c r="C128" s="27">
        <v>114</v>
      </c>
      <c r="D128" s="46"/>
      <c r="E128" s="47"/>
      <c r="F128" s="47"/>
      <c r="G128" s="53"/>
      <c r="H128" s="47"/>
      <c r="I128" s="48"/>
      <c r="J128" s="49"/>
      <c r="K128" s="97">
        <f t="shared" si="16"/>
        <v>0</v>
      </c>
      <c r="L128" s="96">
        <f t="shared" si="13"/>
        <v>0</v>
      </c>
      <c r="O128" s="1"/>
      <c r="S128">
        <f t="shared" si="14"/>
        <v>0</v>
      </c>
      <c r="T128">
        <f t="shared" si="15"/>
        <v>1</v>
      </c>
      <c r="U128" s="3"/>
      <c r="V128">
        <f t="shared" si="17"/>
        <v>0</v>
      </c>
      <c r="W128">
        <f t="shared" si="18"/>
        <v>0</v>
      </c>
    </row>
    <row r="129" spans="3:23" x14ac:dyDescent="0.2">
      <c r="C129" s="27">
        <v>115</v>
      </c>
      <c r="D129" s="46"/>
      <c r="E129" s="47"/>
      <c r="F129" s="47"/>
      <c r="G129" s="53"/>
      <c r="H129" s="47"/>
      <c r="I129" s="48"/>
      <c r="J129" s="49"/>
      <c r="K129" s="97">
        <f t="shared" si="16"/>
        <v>0</v>
      </c>
      <c r="L129" s="96">
        <f t="shared" si="13"/>
        <v>0</v>
      </c>
      <c r="O129" s="1"/>
      <c r="S129">
        <f t="shared" si="14"/>
        <v>0</v>
      </c>
      <c r="T129">
        <f t="shared" si="15"/>
        <v>1</v>
      </c>
      <c r="U129" s="3"/>
      <c r="V129">
        <f t="shared" si="17"/>
        <v>0</v>
      </c>
      <c r="W129">
        <f t="shared" si="18"/>
        <v>0</v>
      </c>
    </row>
    <row r="130" spans="3:23" x14ac:dyDescent="0.2">
      <c r="C130" s="27">
        <v>116</v>
      </c>
      <c r="D130" s="46"/>
      <c r="E130" s="47"/>
      <c r="F130" s="47"/>
      <c r="G130" s="53"/>
      <c r="H130" s="47"/>
      <c r="I130" s="48"/>
      <c r="J130" s="49"/>
      <c r="K130" s="97">
        <f t="shared" si="16"/>
        <v>0</v>
      </c>
      <c r="L130" s="96">
        <f t="shared" si="13"/>
        <v>0</v>
      </c>
      <c r="O130" s="1"/>
      <c r="S130">
        <f t="shared" si="14"/>
        <v>0</v>
      </c>
      <c r="T130">
        <f t="shared" si="15"/>
        <v>1</v>
      </c>
      <c r="U130" s="3"/>
      <c r="V130">
        <f t="shared" si="17"/>
        <v>0</v>
      </c>
      <c r="W130">
        <f t="shared" si="18"/>
        <v>0</v>
      </c>
    </row>
    <row r="131" spans="3:23" x14ac:dyDescent="0.2">
      <c r="C131" s="27">
        <v>117</v>
      </c>
      <c r="D131" s="46"/>
      <c r="E131" s="47"/>
      <c r="F131" s="47"/>
      <c r="G131" s="53"/>
      <c r="H131" s="47"/>
      <c r="I131" s="48"/>
      <c r="J131" s="49"/>
      <c r="K131" s="97">
        <f t="shared" si="16"/>
        <v>0</v>
      </c>
      <c r="L131" s="96">
        <f t="shared" si="13"/>
        <v>0</v>
      </c>
      <c r="O131" s="1"/>
      <c r="S131">
        <f t="shared" si="14"/>
        <v>0</v>
      </c>
      <c r="T131">
        <f t="shared" si="15"/>
        <v>1</v>
      </c>
      <c r="U131" s="3"/>
      <c r="V131">
        <f t="shared" si="17"/>
        <v>0</v>
      </c>
      <c r="W131">
        <f t="shared" si="18"/>
        <v>0</v>
      </c>
    </row>
    <row r="132" spans="3:23" x14ac:dyDescent="0.2">
      <c r="C132" s="27">
        <v>118</v>
      </c>
      <c r="D132" s="46"/>
      <c r="E132" s="47"/>
      <c r="F132" s="47"/>
      <c r="G132" s="53"/>
      <c r="H132" s="47"/>
      <c r="I132" s="48"/>
      <c r="J132" s="49"/>
      <c r="K132" s="97">
        <f t="shared" si="16"/>
        <v>0</v>
      </c>
      <c r="L132" s="96">
        <f t="shared" si="13"/>
        <v>0</v>
      </c>
      <c r="O132" s="1"/>
      <c r="S132">
        <f t="shared" si="14"/>
        <v>0</v>
      </c>
      <c r="T132">
        <f t="shared" si="15"/>
        <v>1</v>
      </c>
      <c r="U132" s="3"/>
      <c r="V132">
        <f t="shared" si="17"/>
        <v>0</v>
      </c>
      <c r="W132">
        <f t="shared" si="18"/>
        <v>0</v>
      </c>
    </row>
    <row r="133" spans="3:23" x14ac:dyDescent="0.2">
      <c r="C133" s="27">
        <v>119</v>
      </c>
      <c r="D133" s="46"/>
      <c r="E133" s="47"/>
      <c r="F133" s="47"/>
      <c r="G133" s="53"/>
      <c r="H133" s="47"/>
      <c r="I133" s="48"/>
      <c r="J133" s="49"/>
      <c r="K133" s="97">
        <f t="shared" si="16"/>
        <v>0</v>
      </c>
      <c r="L133" s="96">
        <f t="shared" si="13"/>
        <v>0</v>
      </c>
      <c r="O133" s="1"/>
      <c r="S133">
        <f t="shared" si="14"/>
        <v>0</v>
      </c>
      <c r="T133">
        <f t="shared" si="15"/>
        <v>1</v>
      </c>
      <c r="U133" s="3"/>
      <c r="V133">
        <f t="shared" si="17"/>
        <v>0</v>
      </c>
      <c r="W133">
        <f t="shared" si="18"/>
        <v>0</v>
      </c>
    </row>
    <row r="134" spans="3:23" x14ac:dyDescent="0.2">
      <c r="C134" s="27">
        <v>120</v>
      </c>
      <c r="D134" s="46"/>
      <c r="E134" s="47"/>
      <c r="F134" s="47"/>
      <c r="G134" s="53"/>
      <c r="H134" s="47"/>
      <c r="I134" s="48"/>
      <c r="J134" s="49"/>
      <c r="K134" s="97">
        <f t="shared" si="16"/>
        <v>0</v>
      </c>
      <c r="L134" s="96">
        <f t="shared" si="13"/>
        <v>0</v>
      </c>
      <c r="O134" s="1"/>
      <c r="S134">
        <f t="shared" si="14"/>
        <v>0</v>
      </c>
      <c r="T134">
        <f t="shared" si="15"/>
        <v>1</v>
      </c>
      <c r="U134" s="3"/>
      <c r="V134">
        <f t="shared" si="17"/>
        <v>0</v>
      </c>
      <c r="W134">
        <f t="shared" si="18"/>
        <v>0</v>
      </c>
    </row>
    <row r="135" spans="3:23" x14ac:dyDescent="0.2">
      <c r="C135" s="27">
        <v>121</v>
      </c>
      <c r="D135" s="46"/>
      <c r="E135" s="47"/>
      <c r="F135" s="47"/>
      <c r="G135" s="53"/>
      <c r="H135" s="47"/>
      <c r="I135" s="48"/>
      <c r="J135" s="49"/>
      <c r="K135" s="97">
        <f t="shared" si="16"/>
        <v>0</v>
      </c>
      <c r="L135" s="96">
        <f t="shared" si="13"/>
        <v>0</v>
      </c>
      <c r="O135" s="1"/>
      <c r="S135">
        <f t="shared" si="14"/>
        <v>0</v>
      </c>
      <c r="T135">
        <f t="shared" si="15"/>
        <v>1</v>
      </c>
      <c r="U135" s="3"/>
      <c r="V135">
        <f t="shared" si="17"/>
        <v>0</v>
      </c>
      <c r="W135">
        <f t="shared" si="18"/>
        <v>0</v>
      </c>
    </row>
    <row r="136" spans="3:23" x14ac:dyDescent="0.2">
      <c r="C136" s="27">
        <v>122</v>
      </c>
      <c r="D136" s="46"/>
      <c r="E136" s="47"/>
      <c r="F136" s="47"/>
      <c r="G136" s="53"/>
      <c r="H136" s="47"/>
      <c r="I136" s="48"/>
      <c r="J136" s="49"/>
      <c r="K136" s="97">
        <f t="shared" si="16"/>
        <v>0</v>
      </c>
      <c r="L136" s="96">
        <f t="shared" si="13"/>
        <v>0</v>
      </c>
      <c r="O136" s="1"/>
      <c r="S136">
        <f t="shared" si="14"/>
        <v>0</v>
      </c>
      <c r="T136">
        <f t="shared" si="15"/>
        <v>1</v>
      </c>
      <c r="U136" s="3"/>
      <c r="V136">
        <f t="shared" si="17"/>
        <v>0</v>
      </c>
      <c r="W136">
        <f t="shared" si="18"/>
        <v>0</v>
      </c>
    </row>
    <row r="137" spans="3:23" x14ac:dyDescent="0.2">
      <c r="C137" s="27">
        <v>123</v>
      </c>
      <c r="D137" s="46"/>
      <c r="E137" s="47"/>
      <c r="F137" s="47"/>
      <c r="G137" s="53"/>
      <c r="H137" s="47"/>
      <c r="I137" s="48"/>
      <c r="J137" s="49"/>
      <c r="K137" s="97">
        <f t="shared" si="16"/>
        <v>0</v>
      </c>
      <c r="L137" s="96">
        <f t="shared" si="13"/>
        <v>0</v>
      </c>
      <c r="O137" s="1"/>
      <c r="S137">
        <f t="shared" si="14"/>
        <v>0</v>
      </c>
      <c r="T137">
        <f t="shared" si="15"/>
        <v>1</v>
      </c>
      <c r="U137" s="3"/>
      <c r="V137">
        <f t="shared" si="17"/>
        <v>0</v>
      </c>
      <c r="W137">
        <f t="shared" si="18"/>
        <v>0</v>
      </c>
    </row>
    <row r="138" spans="3:23" x14ac:dyDescent="0.2">
      <c r="C138" s="27">
        <v>124</v>
      </c>
      <c r="D138" s="46"/>
      <c r="E138" s="47"/>
      <c r="F138" s="47"/>
      <c r="G138" s="53"/>
      <c r="H138" s="47"/>
      <c r="I138" s="48"/>
      <c r="J138" s="49"/>
      <c r="K138" s="97">
        <f t="shared" si="16"/>
        <v>0</v>
      </c>
      <c r="L138" s="96">
        <f t="shared" si="13"/>
        <v>0</v>
      </c>
      <c r="O138" s="1"/>
      <c r="S138">
        <f t="shared" si="14"/>
        <v>0</v>
      </c>
      <c r="T138">
        <f t="shared" si="15"/>
        <v>1</v>
      </c>
      <c r="U138" s="3"/>
      <c r="V138">
        <f t="shared" si="17"/>
        <v>0</v>
      </c>
      <c r="W138">
        <f t="shared" si="18"/>
        <v>0</v>
      </c>
    </row>
    <row r="139" spans="3:23" x14ac:dyDescent="0.2">
      <c r="C139" s="27">
        <v>125</v>
      </c>
      <c r="D139" s="46"/>
      <c r="E139" s="47"/>
      <c r="F139" s="47"/>
      <c r="G139" s="53"/>
      <c r="H139" s="47"/>
      <c r="I139" s="48"/>
      <c r="J139" s="49"/>
      <c r="K139" s="97">
        <f t="shared" si="16"/>
        <v>0</v>
      </c>
      <c r="L139" s="96">
        <f t="shared" si="13"/>
        <v>0</v>
      </c>
      <c r="O139" s="1"/>
      <c r="S139">
        <f t="shared" si="14"/>
        <v>0</v>
      </c>
      <c r="T139">
        <f t="shared" si="15"/>
        <v>1</v>
      </c>
      <c r="U139" s="3"/>
      <c r="V139">
        <f t="shared" si="17"/>
        <v>0</v>
      </c>
      <c r="W139">
        <f t="shared" si="18"/>
        <v>0</v>
      </c>
    </row>
    <row r="140" spans="3:23" x14ac:dyDescent="0.2">
      <c r="C140" s="27">
        <v>126</v>
      </c>
      <c r="D140" s="46"/>
      <c r="E140" s="47"/>
      <c r="F140" s="47"/>
      <c r="G140" s="53"/>
      <c r="H140" s="47"/>
      <c r="I140" s="48"/>
      <c r="J140" s="49"/>
      <c r="K140" s="97">
        <f t="shared" si="16"/>
        <v>0</v>
      </c>
      <c r="L140" s="96">
        <f t="shared" si="13"/>
        <v>0</v>
      </c>
      <c r="O140" s="1"/>
      <c r="S140">
        <f t="shared" si="14"/>
        <v>0</v>
      </c>
      <c r="T140">
        <f t="shared" si="15"/>
        <v>1</v>
      </c>
      <c r="U140" s="3"/>
      <c r="V140">
        <f t="shared" si="17"/>
        <v>0</v>
      </c>
      <c r="W140">
        <f t="shared" si="18"/>
        <v>0</v>
      </c>
    </row>
    <row r="141" spans="3:23" x14ac:dyDescent="0.2">
      <c r="C141" s="27">
        <v>127</v>
      </c>
      <c r="D141" s="46"/>
      <c r="E141" s="47"/>
      <c r="F141" s="47"/>
      <c r="G141" s="53"/>
      <c r="H141" s="47"/>
      <c r="I141" s="48"/>
      <c r="J141" s="49"/>
      <c r="K141" s="97">
        <f t="shared" si="16"/>
        <v>0</v>
      </c>
      <c r="L141" s="96">
        <f t="shared" si="13"/>
        <v>0</v>
      </c>
      <c r="O141" s="1"/>
      <c r="S141">
        <f t="shared" si="14"/>
        <v>0</v>
      </c>
      <c r="T141">
        <f t="shared" si="15"/>
        <v>1</v>
      </c>
      <c r="U141" s="3"/>
      <c r="V141">
        <f t="shared" si="17"/>
        <v>0</v>
      </c>
      <c r="W141">
        <f t="shared" si="18"/>
        <v>0</v>
      </c>
    </row>
    <row r="142" spans="3:23" x14ac:dyDescent="0.2">
      <c r="C142" s="27">
        <v>128</v>
      </c>
      <c r="D142" s="46"/>
      <c r="E142" s="47"/>
      <c r="F142" s="47"/>
      <c r="G142" s="53"/>
      <c r="H142" s="47"/>
      <c r="I142" s="48"/>
      <c r="J142" s="49"/>
      <c r="K142" s="97">
        <f t="shared" si="16"/>
        <v>0</v>
      </c>
      <c r="L142" s="96">
        <f t="shared" si="13"/>
        <v>0</v>
      </c>
      <c r="O142" s="1"/>
      <c r="S142">
        <f t="shared" si="14"/>
        <v>0</v>
      </c>
      <c r="T142">
        <f t="shared" si="15"/>
        <v>1</v>
      </c>
      <c r="U142" s="3"/>
      <c r="V142">
        <f t="shared" si="17"/>
        <v>0</v>
      </c>
      <c r="W142">
        <f t="shared" si="18"/>
        <v>0</v>
      </c>
    </row>
    <row r="143" spans="3:23" x14ac:dyDescent="0.2">
      <c r="C143" s="27">
        <v>129</v>
      </c>
      <c r="D143" s="46"/>
      <c r="E143" s="47"/>
      <c r="F143" s="47"/>
      <c r="G143" s="53"/>
      <c r="H143" s="47"/>
      <c r="I143" s="48"/>
      <c r="J143" s="49"/>
      <c r="K143" s="97">
        <f t="shared" ref="K143:K165" si="19">IF(I143="ja",J143/(1+J143)*G143,0)</f>
        <v>0</v>
      </c>
      <c r="L143" s="96">
        <f t="shared" si="13"/>
        <v>0</v>
      </c>
      <c r="O143" s="1"/>
      <c r="S143">
        <f t="shared" si="14"/>
        <v>0</v>
      </c>
      <c r="T143">
        <f t="shared" si="15"/>
        <v>1</v>
      </c>
      <c r="U143" s="3"/>
      <c r="V143">
        <f t="shared" ref="V143:V165" si="20">IF(K143&lt;0,K143,0)</f>
        <v>0</v>
      </c>
      <c r="W143">
        <f t="shared" ref="W143:W165" si="21">IF(K143&gt;0,K143,0)</f>
        <v>0</v>
      </c>
    </row>
    <row r="144" spans="3:23" x14ac:dyDescent="0.2">
      <c r="C144" s="27">
        <v>130</v>
      </c>
      <c r="D144" s="46"/>
      <c r="E144" s="47"/>
      <c r="F144" s="47"/>
      <c r="G144" s="53"/>
      <c r="H144" s="47"/>
      <c r="I144" s="48"/>
      <c r="J144" s="49"/>
      <c r="K144" s="97">
        <f t="shared" si="19"/>
        <v>0</v>
      </c>
      <c r="L144" s="96">
        <f t="shared" ref="L144:L165" si="22">G144-K144</f>
        <v>0</v>
      </c>
      <c r="O144" s="1"/>
      <c r="S144">
        <f t="shared" ref="S144:S165" si="23">IF(AND(H144="",D144&lt;&gt;""),"Nog coderen",H144)</f>
        <v>0</v>
      </c>
      <c r="T144">
        <f t="shared" si="15"/>
        <v>1</v>
      </c>
      <c r="U144" s="3"/>
      <c r="V144">
        <f t="shared" si="20"/>
        <v>0</v>
      </c>
      <c r="W144">
        <f t="shared" si="21"/>
        <v>0</v>
      </c>
    </row>
    <row r="145" spans="3:23" x14ac:dyDescent="0.2">
      <c r="C145" s="27">
        <v>131</v>
      </c>
      <c r="D145" s="46"/>
      <c r="E145" s="47"/>
      <c r="F145" s="47"/>
      <c r="G145" s="53"/>
      <c r="H145" s="47"/>
      <c r="I145" s="48"/>
      <c r="J145" s="49"/>
      <c r="K145" s="97">
        <f t="shared" si="19"/>
        <v>0</v>
      </c>
      <c r="L145" s="96">
        <f t="shared" si="22"/>
        <v>0</v>
      </c>
      <c r="O145" s="1"/>
      <c r="S145">
        <f t="shared" si="23"/>
        <v>0</v>
      </c>
      <c r="T145">
        <f t="shared" si="15"/>
        <v>1</v>
      </c>
      <c r="U145" s="3"/>
      <c r="V145">
        <f t="shared" si="20"/>
        <v>0</v>
      </c>
      <c r="W145">
        <f t="shared" si="21"/>
        <v>0</v>
      </c>
    </row>
    <row r="146" spans="3:23" x14ac:dyDescent="0.2">
      <c r="C146" s="27">
        <v>132</v>
      </c>
      <c r="D146" s="46"/>
      <c r="E146" s="47"/>
      <c r="F146" s="47"/>
      <c r="G146" s="53"/>
      <c r="H146" s="47"/>
      <c r="I146" s="48"/>
      <c r="J146" s="49"/>
      <c r="K146" s="97">
        <f t="shared" si="19"/>
        <v>0</v>
      </c>
      <c r="L146" s="96">
        <f t="shared" si="22"/>
        <v>0</v>
      </c>
      <c r="O146" s="1"/>
      <c r="S146">
        <f t="shared" si="23"/>
        <v>0</v>
      </c>
      <c r="T146">
        <f t="shared" si="15"/>
        <v>1</v>
      </c>
      <c r="U146" s="3"/>
      <c r="V146">
        <f t="shared" si="20"/>
        <v>0</v>
      </c>
      <c r="W146">
        <f t="shared" si="21"/>
        <v>0</v>
      </c>
    </row>
    <row r="147" spans="3:23" x14ac:dyDescent="0.2">
      <c r="C147" s="27">
        <v>133</v>
      </c>
      <c r="D147" s="46"/>
      <c r="E147" s="47"/>
      <c r="F147" s="47"/>
      <c r="G147" s="53"/>
      <c r="H147" s="47"/>
      <c r="I147" s="48"/>
      <c r="J147" s="49"/>
      <c r="K147" s="97">
        <f t="shared" si="19"/>
        <v>0</v>
      </c>
      <c r="L147" s="96">
        <f t="shared" si="22"/>
        <v>0</v>
      </c>
      <c r="O147" s="1"/>
      <c r="S147">
        <f t="shared" si="23"/>
        <v>0</v>
      </c>
      <c r="T147">
        <f t="shared" si="15"/>
        <v>1</v>
      </c>
      <c r="U147" s="3"/>
      <c r="V147">
        <f t="shared" si="20"/>
        <v>0</v>
      </c>
      <c r="W147">
        <f t="shared" si="21"/>
        <v>0</v>
      </c>
    </row>
    <row r="148" spans="3:23" x14ac:dyDescent="0.2">
      <c r="C148" s="27">
        <v>134</v>
      </c>
      <c r="D148" s="46"/>
      <c r="E148" s="47"/>
      <c r="F148" s="47"/>
      <c r="G148" s="53"/>
      <c r="H148" s="47"/>
      <c r="I148" s="48"/>
      <c r="J148" s="49"/>
      <c r="K148" s="97">
        <f t="shared" si="19"/>
        <v>0</v>
      </c>
      <c r="L148" s="96">
        <f t="shared" si="22"/>
        <v>0</v>
      </c>
      <c r="O148" s="1"/>
      <c r="S148">
        <f t="shared" si="23"/>
        <v>0</v>
      </c>
      <c r="T148">
        <f t="shared" si="15"/>
        <v>1</v>
      </c>
      <c r="U148" s="3"/>
      <c r="V148">
        <f t="shared" si="20"/>
        <v>0</v>
      </c>
      <c r="W148">
        <f t="shared" si="21"/>
        <v>0</v>
      </c>
    </row>
    <row r="149" spans="3:23" x14ac:dyDescent="0.2">
      <c r="C149" s="27">
        <v>135</v>
      </c>
      <c r="D149" s="46"/>
      <c r="E149" s="47"/>
      <c r="F149" s="47"/>
      <c r="G149" s="53"/>
      <c r="H149" s="47"/>
      <c r="I149" s="48"/>
      <c r="J149" s="49"/>
      <c r="K149" s="97">
        <f t="shared" si="19"/>
        <v>0</v>
      </c>
      <c r="L149" s="96">
        <f t="shared" si="22"/>
        <v>0</v>
      </c>
      <c r="O149" s="1"/>
      <c r="S149">
        <f t="shared" si="23"/>
        <v>0</v>
      </c>
      <c r="T149">
        <f t="shared" si="15"/>
        <v>1</v>
      </c>
      <c r="U149" s="3"/>
      <c r="V149">
        <f t="shared" si="20"/>
        <v>0</v>
      </c>
      <c r="W149">
        <f t="shared" si="21"/>
        <v>0</v>
      </c>
    </row>
    <row r="150" spans="3:23" x14ac:dyDescent="0.2">
      <c r="C150" s="27">
        <v>136</v>
      </c>
      <c r="D150" s="46"/>
      <c r="E150" s="47"/>
      <c r="F150" s="47"/>
      <c r="G150" s="53"/>
      <c r="H150" s="47"/>
      <c r="I150" s="48"/>
      <c r="J150" s="49"/>
      <c r="K150" s="97">
        <f t="shared" si="19"/>
        <v>0</v>
      </c>
      <c r="L150" s="96">
        <f t="shared" si="22"/>
        <v>0</v>
      </c>
      <c r="O150" s="1"/>
      <c r="S150">
        <f t="shared" si="23"/>
        <v>0</v>
      </c>
      <c r="T150">
        <f t="shared" si="15"/>
        <v>1</v>
      </c>
      <c r="U150" s="3"/>
      <c r="V150">
        <f t="shared" si="20"/>
        <v>0</v>
      </c>
      <c r="W150">
        <f t="shared" si="21"/>
        <v>0</v>
      </c>
    </row>
    <row r="151" spans="3:23" x14ac:dyDescent="0.2">
      <c r="C151" s="27">
        <v>137</v>
      </c>
      <c r="D151" s="46"/>
      <c r="E151" s="47"/>
      <c r="F151" s="47"/>
      <c r="G151" s="53"/>
      <c r="H151" s="47"/>
      <c r="I151" s="48"/>
      <c r="J151" s="49"/>
      <c r="K151" s="97">
        <f t="shared" si="19"/>
        <v>0</v>
      </c>
      <c r="L151" s="96">
        <f t="shared" si="22"/>
        <v>0</v>
      </c>
      <c r="O151" s="1"/>
      <c r="S151">
        <f t="shared" si="23"/>
        <v>0</v>
      </c>
      <c r="T151">
        <f t="shared" si="15"/>
        <v>1</v>
      </c>
      <c r="U151" s="3"/>
      <c r="V151">
        <f t="shared" si="20"/>
        <v>0</v>
      </c>
      <c r="W151">
        <f t="shared" si="21"/>
        <v>0</v>
      </c>
    </row>
    <row r="152" spans="3:23" x14ac:dyDescent="0.2">
      <c r="C152" s="27">
        <v>138</v>
      </c>
      <c r="D152" s="46"/>
      <c r="E152" s="47"/>
      <c r="F152" s="47"/>
      <c r="G152" s="53"/>
      <c r="H152" s="47"/>
      <c r="I152" s="48"/>
      <c r="J152" s="49"/>
      <c r="K152" s="97">
        <f t="shared" si="19"/>
        <v>0</v>
      </c>
      <c r="L152" s="96">
        <f t="shared" si="22"/>
        <v>0</v>
      </c>
      <c r="O152" s="1"/>
      <c r="S152">
        <f t="shared" si="23"/>
        <v>0</v>
      </c>
      <c r="T152">
        <f t="shared" si="15"/>
        <v>1</v>
      </c>
      <c r="U152" s="3"/>
      <c r="V152">
        <f t="shared" si="20"/>
        <v>0</v>
      </c>
      <c r="W152">
        <f t="shared" si="21"/>
        <v>0</v>
      </c>
    </row>
    <row r="153" spans="3:23" x14ac:dyDescent="0.2">
      <c r="C153" s="27">
        <v>139</v>
      </c>
      <c r="D153" s="46"/>
      <c r="E153" s="47"/>
      <c r="F153" s="47"/>
      <c r="G153" s="53"/>
      <c r="H153" s="47"/>
      <c r="I153" s="48"/>
      <c r="J153" s="49"/>
      <c r="K153" s="97">
        <f t="shared" si="19"/>
        <v>0</v>
      </c>
      <c r="L153" s="96">
        <f t="shared" si="22"/>
        <v>0</v>
      </c>
      <c r="O153" s="1"/>
      <c r="S153">
        <f t="shared" si="23"/>
        <v>0</v>
      </c>
      <c r="T153">
        <f t="shared" si="15"/>
        <v>1</v>
      </c>
      <c r="U153" s="3"/>
      <c r="V153">
        <f t="shared" si="20"/>
        <v>0</v>
      </c>
      <c r="W153">
        <f t="shared" si="21"/>
        <v>0</v>
      </c>
    </row>
    <row r="154" spans="3:23" x14ac:dyDescent="0.2">
      <c r="C154" s="27">
        <v>140</v>
      </c>
      <c r="D154" s="46"/>
      <c r="E154" s="47"/>
      <c r="F154" s="47"/>
      <c r="G154" s="53"/>
      <c r="H154" s="47"/>
      <c r="I154" s="48"/>
      <c r="J154" s="49"/>
      <c r="K154" s="97">
        <f t="shared" si="19"/>
        <v>0</v>
      </c>
      <c r="L154" s="96">
        <f t="shared" si="22"/>
        <v>0</v>
      </c>
      <c r="O154" s="1"/>
      <c r="S154">
        <f t="shared" si="23"/>
        <v>0</v>
      </c>
      <c r="T154">
        <f t="shared" ref="T154:T165" si="24">MONTH(D154)</f>
        <v>1</v>
      </c>
      <c r="U154" s="3"/>
      <c r="V154">
        <f t="shared" si="20"/>
        <v>0</v>
      </c>
      <c r="W154">
        <f t="shared" si="21"/>
        <v>0</v>
      </c>
    </row>
    <row r="155" spans="3:23" x14ac:dyDescent="0.2">
      <c r="C155" s="27">
        <v>141</v>
      </c>
      <c r="D155" s="46"/>
      <c r="E155" s="47"/>
      <c r="F155" s="47"/>
      <c r="G155" s="53"/>
      <c r="H155" s="47"/>
      <c r="I155" s="48"/>
      <c r="J155" s="49"/>
      <c r="K155" s="97">
        <f t="shared" si="19"/>
        <v>0</v>
      </c>
      <c r="L155" s="96">
        <f t="shared" si="22"/>
        <v>0</v>
      </c>
      <c r="O155" s="1"/>
      <c r="S155">
        <f t="shared" si="23"/>
        <v>0</v>
      </c>
      <c r="T155">
        <f t="shared" si="24"/>
        <v>1</v>
      </c>
      <c r="U155" s="3"/>
      <c r="V155">
        <f t="shared" si="20"/>
        <v>0</v>
      </c>
      <c r="W155">
        <f t="shared" si="21"/>
        <v>0</v>
      </c>
    </row>
    <row r="156" spans="3:23" x14ac:dyDescent="0.2">
      <c r="C156" s="27">
        <v>142</v>
      </c>
      <c r="D156" s="46"/>
      <c r="E156" s="47"/>
      <c r="F156" s="47"/>
      <c r="G156" s="53"/>
      <c r="H156" s="47"/>
      <c r="I156" s="48"/>
      <c r="J156" s="49"/>
      <c r="K156" s="97">
        <f t="shared" si="19"/>
        <v>0</v>
      </c>
      <c r="L156" s="96">
        <f t="shared" si="22"/>
        <v>0</v>
      </c>
      <c r="O156" s="1"/>
      <c r="S156">
        <f t="shared" si="23"/>
        <v>0</v>
      </c>
      <c r="T156">
        <f t="shared" si="24"/>
        <v>1</v>
      </c>
      <c r="U156" s="3"/>
      <c r="V156">
        <f t="shared" si="20"/>
        <v>0</v>
      </c>
      <c r="W156">
        <f t="shared" si="21"/>
        <v>0</v>
      </c>
    </row>
    <row r="157" spans="3:23" x14ac:dyDescent="0.2">
      <c r="C157" s="27">
        <v>143</v>
      </c>
      <c r="D157" s="46"/>
      <c r="E157" s="47"/>
      <c r="F157" s="47"/>
      <c r="G157" s="53"/>
      <c r="H157" s="47"/>
      <c r="I157" s="48"/>
      <c r="J157" s="49"/>
      <c r="K157" s="97">
        <f t="shared" si="19"/>
        <v>0</v>
      </c>
      <c r="L157" s="96">
        <f t="shared" si="22"/>
        <v>0</v>
      </c>
      <c r="O157" s="1"/>
      <c r="S157">
        <f t="shared" si="23"/>
        <v>0</v>
      </c>
      <c r="T157">
        <f t="shared" si="24"/>
        <v>1</v>
      </c>
      <c r="U157" s="3"/>
      <c r="V157">
        <f t="shared" si="20"/>
        <v>0</v>
      </c>
      <c r="W157">
        <f t="shared" si="21"/>
        <v>0</v>
      </c>
    </row>
    <row r="158" spans="3:23" x14ac:dyDescent="0.2">
      <c r="C158" s="27">
        <v>144</v>
      </c>
      <c r="D158" s="46"/>
      <c r="E158" s="47"/>
      <c r="F158" s="47"/>
      <c r="G158" s="53"/>
      <c r="H158" s="47"/>
      <c r="I158" s="48"/>
      <c r="J158" s="49"/>
      <c r="K158" s="97">
        <f t="shared" si="19"/>
        <v>0</v>
      </c>
      <c r="L158" s="96">
        <f t="shared" si="22"/>
        <v>0</v>
      </c>
      <c r="O158" s="1"/>
      <c r="S158">
        <f t="shared" si="23"/>
        <v>0</v>
      </c>
      <c r="T158">
        <f t="shared" si="24"/>
        <v>1</v>
      </c>
      <c r="U158" s="3"/>
      <c r="V158">
        <f t="shared" si="20"/>
        <v>0</v>
      </c>
      <c r="W158">
        <f t="shared" si="21"/>
        <v>0</v>
      </c>
    </row>
    <row r="159" spans="3:23" x14ac:dyDescent="0.2">
      <c r="C159" s="27">
        <v>145</v>
      </c>
      <c r="D159" s="46"/>
      <c r="E159" s="47"/>
      <c r="F159" s="47"/>
      <c r="G159" s="53"/>
      <c r="H159" s="47"/>
      <c r="I159" s="48"/>
      <c r="J159" s="49"/>
      <c r="K159" s="97">
        <f t="shared" si="19"/>
        <v>0</v>
      </c>
      <c r="L159" s="96">
        <f t="shared" si="22"/>
        <v>0</v>
      </c>
      <c r="O159" s="1"/>
      <c r="S159">
        <f t="shared" si="23"/>
        <v>0</v>
      </c>
      <c r="T159">
        <f t="shared" si="24"/>
        <v>1</v>
      </c>
      <c r="U159" s="3"/>
      <c r="V159">
        <f t="shared" si="20"/>
        <v>0</v>
      </c>
      <c r="W159">
        <f t="shared" si="21"/>
        <v>0</v>
      </c>
    </row>
    <row r="160" spans="3:23" x14ac:dyDescent="0.2">
      <c r="C160" s="27">
        <v>146</v>
      </c>
      <c r="D160" s="46"/>
      <c r="E160" s="47"/>
      <c r="F160" s="47"/>
      <c r="G160" s="53"/>
      <c r="H160" s="47"/>
      <c r="I160" s="48"/>
      <c r="J160" s="49"/>
      <c r="K160" s="97">
        <f t="shared" si="19"/>
        <v>0</v>
      </c>
      <c r="L160" s="96">
        <f t="shared" si="22"/>
        <v>0</v>
      </c>
      <c r="O160" s="1"/>
      <c r="S160">
        <f t="shared" si="23"/>
        <v>0</v>
      </c>
      <c r="T160">
        <f t="shared" si="24"/>
        <v>1</v>
      </c>
      <c r="U160" s="3"/>
      <c r="V160">
        <f t="shared" si="20"/>
        <v>0</v>
      </c>
      <c r="W160">
        <f t="shared" si="21"/>
        <v>0</v>
      </c>
    </row>
    <row r="161" spans="3:23" x14ac:dyDescent="0.2">
      <c r="C161" s="27">
        <v>147</v>
      </c>
      <c r="D161" s="46"/>
      <c r="E161" s="47"/>
      <c r="F161" s="47"/>
      <c r="G161" s="53"/>
      <c r="H161" s="47"/>
      <c r="I161" s="48"/>
      <c r="J161" s="49"/>
      <c r="K161" s="97">
        <f t="shared" si="19"/>
        <v>0</v>
      </c>
      <c r="L161" s="96">
        <f t="shared" si="22"/>
        <v>0</v>
      </c>
      <c r="O161" s="1"/>
      <c r="S161">
        <f t="shared" si="23"/>
        <v>0</v>
      </c>
      <c r="T161">
        <f t="shared" si="24"/>
        <v>1</v>
      </c>
      <c r="U161" s="3"/>
      <c r="V161">
        <f t="shared" si="20"/>
        <v>0</v>
      </c>
      <c r="W161">
        <f t="shared" si="21"/>
        <v>0</v>
      </c>
    </row>
    <row r="162" spans="3:23" x14ac:dyDescent="0.2">
      <c r="C162" s="27">
        <v>148</v>
      </c>
      <c r="D162" s="46"/>
      <c r="E162" s="47"/>
      <c r="F162" s="47"/>
      <c r="G162" s="53"/>
      <c r="H162" s="47"/>
      <c r="I162" s="48"/>
      <c r="J162" s="49"/>
      <c r="K162" s="97">
        <f t="shared" si="19"/>
        <v>0</v>
      </c>
      <c r="L162" s="96">
        <f t="shared" si="22"/>
        <v>0</v>
      </c>
      <c r="O162" s="1"/>
      <c r="S162">
        <f t="shared" si="23"/>
        <v>0</v>
      </c>
      <c r="T162">
        <f t="shared" si="24"/>
        <v>1</v>
      </c>
      <c r="U162" s="3"/>
      <c r="V162">
        <f t="shared" si="20"/>
        <v>0</v>
      </c>
      <c r="W162">
        <f t="shared" si="21"/>
        <v>0</v>
      </c>
    </row>
    <row r="163" spans="3:23" x14ac:dyDescent="0.2">
      <c r="C163" s="27">
        <v>149</v>
      </c>
      <c r="D163" s="46"/>
      <c r="E163" s="47"/>
      <c r="F163" s="47"/>
      <c r="G163" s="53"/>
      <c r="H163" s="47"/>
      <c r="I163" s="48"/>
      <c r="J163" s="49"/>
      <c r="K163" s="97">
        <f t="shared" si="19"/>
        <v>0</v>
      </c>
      <c r="L163" s="96">
        <f t="shared" si="22"/>
        <v>0</v>
      </c>
      <c r="O163" s="1"/>
      <c r="S163">
        <f t="shared" si="23"/>
        <v>0</v>
      </c>
      <c r="T163">
        <f t="shared" si="24"/>
        <v>1</v>
      </c>
      <c r="U163" s="3"/>
      <c r="V163">
        <f t="shared" si="20"/>
        <v>0</v>
      </c>
      <c r="W163">
        <f t="shared" si="21"/>
        <v>0</v>
      </c>
    </row>
    <row r="164" spans="3:23" x14ac:dyDescent="0.2">
      <c r="C164" s="27">
        <v>150</v>
      </c>
      <c r="D164" s="46"/>
      <c r="E164" s="47"/>
      <c r="F164" s="47"/>
      <c r="G164" s="53"/>
      <c r="H164" s="47"/>
      <c r="I164" s="48"/>
      <c r="J164" s="49"/>
      <c r="K164" s="97">
        <f t="shared" si="19"/>
        <v>0</v>
      </c>
      <c r="L164" s="96">
        <f t="shared" si="22"/>
        <v>0</v>
      </c>
      <c r="O164" s="1"/>
      <c r="S164">
        <f t="shared" si="23"/>
        <v>0</v>
      </c>
      <c r="T164">
        <f t="shared" si="24"/>
        <v>1</v>
      </c>
      <c r="U164" s="3"/>
      <c r="V164">
        <f t="shared" si="20"/>
        <v>0</v>
      </c>
      <c r="W164">
        <f t="shared" si="21"/>
        <v>0</v>
      </c>
    </row>
    <row r="165" spans="3:23" x14ac:dyDescent="0.2">
      <c r="C165" s="27">
        <v>151</v>
      </c>
      <c r="D165" s="46"/>
      <c r="E165" s="47"/>
      <c r="F165" s="47"/>
      <c r="G165" s="53"/>
      <c r="H165" s="47"/>
      <c r="I165" s="48"/>
      <c r="J165" s="49"/>
      <c r="K165" s="97">
        <f t="shared" si="19"/>
        <v>0</v>
      </c>
      <c r="L165" s="96">
        <f t="shared" si="22"/>
        <v>0</v>
      </c>
      <c r="O165" s="1"/>
      <c r="S165">
        <f t="shared" si="23"/>
        <v>0</v>
      </c>
      <c r="T165">
        <f t="shared" si="24"/>
        <v>1</v>
      </c>
      <c r="U165" s="3"/>
      <c r="V165">
        <f t="shared" si="20"/>
        <v>0</v>
      </c>
      <c r="W165">
        <f t="shared" si="21"/>
        <v>0</v>
      </c>
    </row>
    <row r="166" spans="3:23" x14ac:dyDescent="0.2">
      <c r="P166"/>
    </row>
    <row r="167" spans="3:23" x14ac:dyDescent="0.2">
      <c r="P167"/>
    </row>
    <row r="168" spans="3:23" x14ac:dyDescent="0.2">
      <c r="P168"/>
    </row>
    <row r="169" spans="3:23" x14ac:dyDescent="0.2">
      <c r="P169"/>
    </row>
    <row r="170" spans="3:23" x14ac:dyDescent="0.2">
      <c r="P170"/>
    </row>
    <row r="171" spans="3:23" x14ac:dyDescent="0.2">
      <c r="P171"/>
    </row>
    <row r="172" spans="3:23" x14ac:dyDescent="0.2">
      <c r="P172"/>
    </row>
    <row r="173" spans="3:23" x14ac:dyDescent="0.2">
      <c r="P173"/>
    </row>
    <row r="174" spans="3:23" x14ac:dyDescent="0.2">
      <c r="P174"/>
    </row>
    <row r="175" spans="3:23" x14ac:dyDescent="0.2">
      <c r="P175"/>
    </row>
    <row r="176" spans="3:23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</sheetData>
  <sheetProtection password="B311" sheet="1" objects="1" scenarios="1" autoFilter="0"/>
  <autoFilter ref="C14:L165"/>
  <mergeCells count="12">
    <mergeCell ref="K5:L5"/>
    <mergeCell ref="K7:L7"/>
    <mergeCell ref="K9:K11"/>
    <mergeCell ref="C9:C11"/>
    <mergeCell ref="F9:F11"/>
    <mergeCell ref="E9:E11"/>
    <mergeCell ref="D9:D11"/>
    <mergeCell ref="G9:G11"/>
    <mergeCell ref="H9:H11"/>
    <mergeCell ref="I9:I11"/>
    <mergeCell ref="J9:J11"/>
    <mergeCell ref="L9:L11"/>
  </mergeCells>
  <conditionalFormatting sqref="J15:J165">
    <cfRule type="expression" dxfId="0" priority="1">
      <formula>IF($I15="nee",TRUE)</formula>
    </cfRule>
  </conditionalFormatting>
  <dataValidations xWindow="589" yWindow="193" count="8">
    <dataValidation type="list" allowBlank="1" showInputMessage="1" showErrorMessage="1" sqref="I15:I165">
      <formula1>"ja,nee"</formula1>
    </dataValidation>
    <dataValidation type="date" allowBlank="1" showInputMessage="1" showErrorMessage="1" sqref="D15:D165">
      <formula1>40544</formula1>
      <formula2>42369</formula2>
    </dataValidation>
    <dataValidation type="decimal" allowBlank="1" showInputMessage="1" showErrorMessage="1" sqref="G15:G165">
      <formula1>-1000000</formula1>
      <formula2>9999999</formula2>
    </dataValidation>
    <dataValidation type="list" allowBlank="1" showInputMessage="1" showErrorMessage="1" sqref="K3">
      <formula1>"2011,2012,2013,2014,2015"</formula1>
    </dataValidation>
    <dataValidation type="list" allowBlank="1" showInputMessage="1" showErrorMessage="1" sqref="H15:H165">
      <formula1>$AA$15:$AA$28</formula1>
    </dataValidation>
    <dataValidation type="decimal" allowBlank="1" showErrorMessage="1" error="Voer een bedrag in" sqref="G3">
      <formula1>-9000000</formula1>
      <formula2>9000000</formula2>
    </dataValidation>
    <dataValidation type="decimal" allowBlank="1" showInputMessage="1" showErrorMessage="1" error="% tussen 5 en 30 procent invullen" sqref="AC15:AC17">
      <formula1>0.05</formula1>
      <formula2>0.3</formula2>
    </dataValidation>
    <dataValidation type="list" allowBlank="1" showInputMessage="1" showErrorMessage="1" sqref="J15:J165">
      <formula1>$AC$15:$AC$17</formula1>
    </dataValidation>
  </dataValidations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Totaal</vt:lpstr>
      <vt:lpstr>invoer</vt:lpstr>
      <vt:lpstr>Blad3</vt:lpstr>
    </vt:vector>
  </TitlesOfParts>
  <Company>Spaarne Ziekenhuis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Willemstein, Wim</dc:creator>
  <cp:lastModifiedBy>Wim</cp:lastModifiedBy>
  <dcterms:created xsi:type="dcterms:W3CDTF">2012-11-20T12:06:16Z</dcterms:created>
  <dcterms:modified xsi:type="dcterms:W3CDTF">2012-12-26T10:47:07Z</dcterms:modified>
</cp:coreProperties>
</file>